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meie.politsei.ee\ppa\Kauge\ARO_EAB\EAB välisprojektid\2021 -2027 PROJEKTID - TÖÖS\ISF + ISF erimeede\ISF_TAT3_IKT9 - EIS andmelaadur\"/>
    </mc:Choice>
  </mc:AlternateContent>
  <xr:revisionPtr revIDLastSave="0" documentId="13_ncr:1_{C187F7DE-950B-4D80-9D8A-3BE5FD7D5714}" xr6:coauthVersionLast="47" xr6:coauthVersionMax="47" xr10:uidLastSave="{00000000-0000-0000-0000-000000000000}"/>
  <bookViews>
    <workbookView xWindow="-30828" yWindow="-108" windowWidth="30936" windowHeight="16776" xr2:uid="{AD30BC6F-16A2-4476-B643-250D62051A27}"/>
  </bookViews>
  <sheets>
    <sheet name="tegevuskava ja eelarve" sheetId="1" r:id="rId1"/>
  </sheets>
  <definedNames>
    <definedName name="_xlnm._FilterDatabase" localSheetId="0" hidden="1">'tegevuskava ja eelarve'!#REF!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65" i="1" l="1"/>
  <c r="L73" i="1"/>
  <c r="F73" i="1"/>
  <c r="G73" i="1"/>
  <c r="H73" i="1"/>
  <c r="I73" i="1"/>
  <c r="J73" i="1"/>
  <c r="K73" i="1"/>
  <c r="E73" i="1"/>
  <c r="H57" i="1"/>
  <c r="L57" i="1" s="1"/>
  <c r="I57" i="1"/>
  <c r="J57" i="1"/>
  <c r="K57" i="1"/>
  <c r="I64" i="1" l="1"/>
  <c r="J64" i="1"/>
  <c r="K64" i="1"/>
  <c r="L63" i="1"/>
  <c r="N63" i="1" s="1"/>
  <c r="L62" i="1"/>
  <c r="N62" i="1" s="1"/>
  <c r="M61" i="1"/>
  <c r="M58" i="1" s="1"/>
  <c r="K61" i="1"/>
  <c r="J61" i="1"/>
  <c r="I61" i="1"/>
  <c r="H61" i="1"/>
  <c r="H64" i="1" s="1"/>
  <c r="L64" i="1" s="1"/>
  <c r="N64" i="1" s="1"/>
  <c r="G61" i="1"/>
  <c r="G58" i="1" s="1"/>
  <c r="F61" i="1"/>
  <c r="E61" i="1"/>
  <c r="E58" i="1" s="1"/>
  <c r="D61" i="1"/>
  <c r="D58" i="1" s="1"/>
  <c r="N57" i="1"/>
  <c r="L56" i="1"/>
  <c r="N56" i="1" s="1"/>
  <c r="L55" i="1"/>
  <c r="N55" i="1" s="1"/>
  <c r="M54" i="1"/>
  <c r="M51" i="1" s="1"/>
  <c r="K54" i="1"/>
  <c r="K51" i="1" s="1"/>
  <c r="J54" i="1"/>
  <c r="J51" i="1" s="1"/>
  <c r="I54" i="1"/>
  <c r="I51" i="1" s="1"/>
  <c r="H54" i="1"/>
  <c r="H51" i="1" s="1"/>
  <c r="G54" i="1"/>
  <c r="G51" i="1" s="1"/>
  <c r="F54" i="1"/>
  <c r="F51" i="1" s="1"/>
  <c r="E54" i="1"/>
  <c r="E51" i="1" s="1"/>
  <c r="D54" i="1"/>
  <c r="D51" i="1" s="1"/>
  <c r="L40" i="1"/>
  <c r="L41" i="1"/>
  <c r="N41" i="1" s="1"/>
  <c r="L48" i="1"/>
  <c r="N48" i="1"/>
  <c r="L49" i="1"/>
  <c r="N49" i="1" s="1"/>
  <c r="G47" i="1"/>
  <c r="H47" i="1"/>
  <c r="H44" i="1" s="1"/>
  <c r="I47" i="1"/>
  <c r="I44" i="1" s="1"/>
  <c r="J47" i="1"/>
  <c r="J44" i="1" s="1"/>
  <c r="K47" i="1"/>
  <c r="K44" i="1" s="1"/>
  <c r="F47" i="1"/>
  <c r="F44" i="1" s="1"/>
  <c r="L39" i="1"/>
  <c r="N39" i="1"/>
  <c r="N40" i="1"/>
  <c r="L42" i="1"/>
  <c r="N42" i="1"/>
  <c r="L38" i="1"/>
  <c r="K37" i="1"/>
  <c r="K34" i="1" s="1"/>
  <c r="J37" i="1"/>
  <c r="J34" i="1" s="1"/>
  <c r="I37" i="1"/>
  <c r="I34" i="1" s="1"/>
  <c r="H37" i="1"/>
  <c r="H34" i="1" s="1"/>
  <c r="G37" i="1"/>
  <c r="G34" i="1" s="1"/>
  <c r="F37" i="1"/>
  <c r="F34" i="1"/>
  <c r="E37" i="1"/>
  <c r="E34" i="1" s="1"/>
  <c r="L32" i="1"/>
  <c r="N32" i="1" s="1"/>
  <c r="L31" i="1"/>
  <c r="L30" i="1" s="1"/>
  <c r="K30" i="1"/>
  <c r="K27" i="1" s="1"/>
  <c r="J30" i="1"/>
  <c r="J27" i="1" s="1"/>
  <c r="I30" i="1"/>
  <c r="I27" i="1" s="1"/>
  <c r="H30" i="1"/>
  <c r="H27" i="1" s="1"/>
  <c r="G30" i="1"/>
  <c r="G27" i="1" s="1"/>
  <c r="F30" i="1"/>
  <c r="F27" i="1" s="1"/>
  <c r="E30" i="1"/>
  <c r="E27" i="1"/>
  <c r="L24" i="1"/>
  <c r="N24" i="1" s="1"/>
  <c r="L25" i="1"/>
  <c r="N25" i="1" s="1"/>
  <c r="L23" i="1"/>
  <c r="N23" i="1"/>
  <c r="K22" i="1"/>
  <c r="K19" i="1" s="1"/>
  <c r="J22" i="1"/>
  <c r="J19" i="1" s="1"/>
  <c r="I22" i="1"/>
  <c r="H22" i="1"/>
  <c r="G22" i="1"/>
  <c r="F22" i="1"/>
  <c r="F19" i="1" s="1"/>
  <c r="I14" i="1"/>
  <c r="I11" i="1" s="1"/>
  <c r="G14" i="1"/>
  <c r="G11" i="1" s="1"/>
  <c r="F14" i="1"/>
  <c r="F11" i="1"/>
  <c r="L16" i="1"/>
  <c r="N16" i="1" s="1"/>
  <c r="L17" i="1"/>
  <c r="N17" i="1" s="1"/>
  <c r="L15" i="1"/>
  <c r="N15" i="1" s="1"/>
  <c r="L18" i="1"/>
  <c r="N18" i="1" s="1"/>
  <c r="K14" i="1"/>
  <c r="K11" i="1" s="1"/>
  <c r="J14" i="1"/>
  <c r="J11" i="1" s="1"/>
  <c r="H14" i="1"/>
  <c r="H11" i="1" s="1"/>
  <c r="N50" i="1"/>
  <c r="M47" i="1"/>
  <c r="M44" i="1" s="1"/>
  <c r="G44" i="1"/>
  <c r="E47" i="1"/>
  <c r="E44" i="1" s="1"/>
  <c r="D47" i="1"/>
  <c r="D44" i="1" s="1"/>
  <c r="N43" i="1"/>
  <c r="M37" i="1"/>
  <c r="M34" i="1" s="1"/>
  <c r="D37" i="1"/>
  <c r="D34" i="1" s="1"/>
  <c r="N33" i="1"/>
  <c r="M30" i="1"/>
  <c r="M27" i="1" s="1"/>
  <c r="D30" i="1"/>
  <c r="D27" i="1" s="1"/>
  <c r="M22" i="1"/>
  <c r="M19" i="1" s="1"/>
  <c r="M14" i="1"/>
  <c r="M11" i="1" s="1"/>
  <c r="N26" i="1"/>
  <c r="I19" i="1"/>
  <c r="H19" i="1"/>
  <c r="G19" i="1"/>
  <c r="E22" i="1"/>
  <c r="E19" i="1" s="1"/>
  <c r="D22" i="1"/>
  <c r="D19" i="1" s="1"/>
  <c r="E14" i="1"/>
  <c r="E11" i="1" s="1"/>
  <c r="D14" i="1"/>
  <c r="D11" i="1"/>
  <c r="I58" i="1" l="1"/>
  <c r="J58" i="1"/>
  <c r="K58" i="1"/>
  <c r="H58" i="1"/>
  <c r="L37" i="1"/>
  <c r="L34" i="1" s="1"/>
  <c r="N34" i="1" s="1"/>
  <c r="L61" i="1"/>
  <c r="L58" i="1" s="1"/>
  <c r="N58" i="1" s="1"/>
  <c r="N31" i="1"/>
  <c r="F58" i="1"/>
  <c r="L54" i="1"/>
  <c r="K74" i="1"/>
  <c r="H74" i="1"/>
  <c r="L47" i="1"/>
  <c r="N47" i="1" s="1"/>
  <c r="L14" i="1"/>
  <c r="I75" i="1"/>
  <c r="D73" i="1"/>
  <c r="H75" i="1"/>
  <c r="N30" i="1"/>
  <c r="L27" i="1"/>
  <c r="N27" i="1" s="1"/>
  <c r="D75" i="1"/>
  <c r="D74" i="1"/>
  <c r="N38" i="1"/>
  <c r="L22" i="1"/>
  <c r="L44" i="1" l="1"/>
  <c r="N44" i="1" s="1"/>
  <c r="N61" i="1"/>
  <c r="I74" i="1"/>
  <c r="K75" i="1"/>
  <c r="N37" i="1"/>
  <c r="N54" i="1"/>
  <c r="L51" i="1"/>
  <c r="N51" i="1" s="1"/>
  <c r="L11" i="1"/>
  <c r="N11" i="1" s="1"/>
  <c r="N14" i="1"/>
  <c r="G75" i="1"/>
  <c r="G74" i="1"/>
  <c r="E75" i="1"/>
  <c r="E74" i="1"/>
  <c r="J75" i="1"/>
  <c r="J74" i="1"/>
  <c r="F74" i="1"/>
  <c r="F75" i="1"/>
  <c r="N22" i="1"/>
  <c r="L19" i="1"/>
  <c r="N19" i="1" s="1"/>
  <c r="L74" i="1" l="1"/>
  <c r="L7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Aivi Kuivonen</author>
    <author>Ülle Leht</author>
  </authors>
  <commentList>
    <comment ref="M10" authorId="0" shapeId="0" xr:uid="{D856BCCF-2A8C-4046-A202-C5CC41C76A34}">
      <text>
        <r>
          <rPr>
            <sz val="9"/>
            <color indexed="81"/>
            <rFont val="Tahoma"/>
            <family val="2"/>
            <charset val="186"/>
          </rPr>
          <t xml:space="preserve">
Täidetakse siis, kui TAT näeb ette projekti partneri, kellel tekviad kulud. Kui projektil on mitu partnerit, siis lisada vastavalt veerge</t>
        </r>
      </text>
    </comment>
    <comment ref="B26" authorId="1" shapeId="0" xr:uid="{3DD764FF-A294-4DB6-8D22-0E1B59CD363D}">
      <text>
        <r>
          <rPr>
            <b/>
            <sz val="9"/>
            <color indexed="81"/>
            <rFont val="Tahoma"/>
            <family val="2"/>
            <charset val="186"/>
          </rPr>
          <t>Ülle Leht:</t>
        </r>
        <r>
          <rPr>
            <sz val="9"/>
            <color indexed="81"/>
            <rFont val="Tahoma"/>
            <family val="2"/>
            <charset val="186"/>
          </rPr>
          <t xml:space="preserve">
Lubatud ainult siis, kui TATis on kaudsed kulud abikõlbliku kuluna märgitud. TATis olev % abikõlblikest otsestest kuludest.</t>
        </r>
      </text>
    </comment>
    <comment ref="B33" authorId="1" shapeId="0" xr:uid="{C8BED36D-0A3F-4AE0-9D83-E308155CAAF8}">
      <text>
        <r>
          <rPr>
            <b/>
            <sz val="9"/>
            <color indexed="81"/>
            <rFont val="Tahoma"/>
            <family val="2"/>
            <charset val="186"/>
          </rPr>
          <t>Ülle Leht:</t>
        </r>
        <r>
          <rPr>
            <sz val="9"/>
            <color indexed="81"/>
            <rFont val="Tahoma"/>
            <family val="2"/>
            <charset val="186"/>
          </rPr>
          <t xml:space="preserve">
Lubatud ainult siis, kui TATis on kaudsed kulud abikõlbliku kuluna märgitud. TATis olev % abikõlblikest otsestest kuludest.</t>
        </r>
      </text>
    </comment>
    <comment ref="B43" authorId="1" shapeId="0" xr:uid="{D5B5753A-B78F-41EF-AD1B-B20085FC51F0}">
      <text>
        <r>
          <rPr>
            <b/>
            <sz val="9"/>
            <color indexed="81"/>
            <rFont val="Tahoma"/>
            <family val="2"/>
            <charset val="186"/>
          </rPr>
          <t>Ülle Leht:</t>
        </r>
        <r>
          <rPr>
            <sz val="9"/>
            <color indexed="81"/>
            <rFont val="Tahoma"/>
            <family val="2"/>
            <charset val="186"/>
          </rPr>
          <t xml:space="preserve">
Lubatud ainult siis, kui TATis on kaudsed kulud abikõlbliku kuluna märgitud. TATis olev % abikõlblikest otsestest kuludest.</t>
        </r>
      </text>
    </comment>
    <comment ref="B50" authorId="1" shapeId="0" xr:uid="{411529B2-01F4-472B-985D-0835323E3F0F}">
      <text>
        <r>
          <rPr>
            <b/>
            <sz val="9"/>
            <color indexed="81"/>
            <rFont val="Tahoma"/>
            <family val="2"/>
            <charset val="186"/>
          </rPr>
          <t>Ülle Leht:</t>
        </r>
        <r>
          <rPr>
            <sz val="9"/>
            <color indexed="81"/>
            <rFont val="Tahoma"/>
            <family val="2"/>
            <charset val="186"/>
          </rPr>
          <t xml:space="preserve">
Lubatud ainult siis, kui TATis on kaudsed kulud abikõlbliku kuluna märgitud. TATis olev % abikõlblikest otsestest kuludest.</t>
        </r>
      </text>
    </comment>
    <comment ref="B57" authorId="1" shapeId="0" xr:uid="{94AA86C8-D51F-4F64-BAF0-F8A59CEC1532}">
      <text>
        <r>
          <rPr>
            <b/>
            <sz val="9"/>
            <color indexed="81"/>
            <rFont val="Tahoma"/>
            <family val="2"/>
            <charset val="186"/>
          </rPr>
          <t>Ülle Leht:</t>
        </r>
        <r>
          <rPr>
            <sz val="9"/>
            <color indexed="81"/>
            <rFont val="Tahoma"/>
            <family val="2"/>
            <charset val="186"/>
          </rPr>
          <t xml:space="preserve">
Lubatud ainult siis, kui TATis on kaudsed kulud abikõlbliku kuluna märgitud. TATis olev % abikõlblikest otsestest kuludest.</t>
        </r>
      </text>
    </comment>
    <comment ref="B64" authorId="1" shapeId="0" xr:uid="{0187BE01-BA56-42E5-9C39-A82D8711EC15}">
      <text>
        <r>
          <rPr>
            <b/>
            <sz val="9"/>
            <color indexed="81"/>
            <rFont val="Tahoma"/>
            <family val="2"/>
            <charset val="186"/>
          </rPr>
          <t>Ülle Leht:</t>
        </r>
        <r>
          <rPr>
            <sz val="9"/>
            <color indexed="81"/>
            <rFont val="Tahoma"/>
            <family val="2"/>
            <charset val="186"/>
          </rPr>
          <t xml:space="preserve">
Lubatud ainult siis, kui TATis on kaudsed kulud abikõlbliku kuluna märgitud. TATis olev % abikõlblikest otsestest kuludest.</t>
        </r>
      </text>
    </comment>
  </commentList>
</comments>
</file>

<file path=xl/sharedStrings.xml><?xml version="1.0" encoding="utf-8"?>
<sst xmlns="http://schemas.openxmlformats.org/spreadsheetml/2006/main" count="152" uniqueCount="111">
  <si>
    <t>Rea nr</t>
  </si>
  <si>
    <t>2.1</t>
  </si>
  <si>
    <t>2.2</t>
  </si>
  <si>
    <t>Aasta</t>
  </si>
  <si>
    <t>Kokku</t>
  </si>
  <si>
    <t>Finantsallikate jaotus</t>
  </si>
  <si>
    <t>Summa</t>
  </si>
  <si>
    <t>2.1.1</t>
  </si>
  <si>
    <t>2.1.2</t>
  </si>
  <si>
    <t xml:space="preserve">Kaudsed kulud </t>
  </si>
  <si>
    <t>Eelarve kokku (2022-2029)</t>
  </si>
  <si>
    <t>Projekti tegevused ja kulukohad</t>
  </si>
  <si>
    <t>Abikõlblik kulu (elluviija+ partner)</t>
  </si>
  <si>
    <t>Elluviija abikõlblik kulu (EUR)</t>
  </si>
  <si>
    <t>Projekti juhtimine</t>
  </si>
  <si>
    <t>Toetatavate projektide eelarve kokku aastate lõikes (rida 2 + rida 3)</t>
  </si>
  <si>
    <t>Osa 2: Projektide finantsplaan</t>
  </si>
  <si>
    <t>Otsesed kulud</t>
  </si>
  <si>
    <t>2.1.</t>
  </si>
  <si>
    <t>2.1.3</t>
  </si>
  <si>
    <t xml:space="preserve">Toetus kokku </t>
  </si>
  <si>
    <t>sh ISFi/AMIFi/BMVI osalus</t>
  </si>
  <si>
    <t xml:space="preserve">sh riiklik kaasfinantseering </t>
  </si>
  <si>
    <t>Tegevuskava ja eelarve</t>
  </si>
  <si>
    <t>logo</t>
  </si>
  <si>
    <t>Kulu detailne kirjeldus</t>
  </si>
  <si>
    <t>Partneri abikõlblik kulu (EUR)</t>
  </si>
  <si>
    <t>Abikõlblik kulu (EUR)</t>
  </si>
  <si>
    <t>Esitada allkirjastatult hiljemalt 15 tööpäeva jooksul pärast toetuse andmise tingimuste (TAT)/toetuslepingu kinnitamist. Tegevuskava ja eelarveridade vahelist jaotust tohib muuta kuni kaks korda aastas (taotlus esitada Siseministeeriumile 15. jaanuariks või 15. juuniks). Tegevuskava ja eelarve muutmist ei ole vaja taotleda järgmistel juhtudel:
-	eelarverida suureneb vähem kui 15% kinnitatud eelarvereale plaanitud summast;
-	eelarvereale planeeritud summa jaotus muutub aastate lõikes;
-	täpsustub tegevuste kulude detailne kirjeldus.</t>
  </si>
  <si>
    <t>Abikõlblikkuse periood: 01.01.2023-31.08.2029</t>
  </si>
  <si>
    <t>Projekti nimetus: Infosüsteemi POLIS KAIRI arendused</t>
  </si>
  <si>
    <t>Projekti nimetus: Tegevustoetus - OSINT süsteemi püsikulud</t>
  </si>
  <si>
    <t>Abikõlblikkuse periood: 01.03.2023-31.08.2029</t>
  </si>
  <si>
    <t>Projekti nimetus:Tegevustoetus - küberüksuse tarkvaralitsentside ülalpidamiskulud</t>
  </si>
  <si>
    <t>5.</t>
  </si>
  <si>
    <t>5.1.</t>
  </si>
  <si>
    <t>5.1.1</t>
  </si>
  <si>
    <t>5.1.2</t>
  </si>
  <si>
    <t>5.1.3</t>
  </si>
  <si>
    <t>6.</t>
  </si>
  <si>
    <t>7.</t>
  </si>
  <si>
    <t>8.</t>
  </si>
  <si>
    <t>Projekti nimetus: Digikriminalistika võimekuse suurendamine (riistvara, tarkvara, koolitused)</t>
  </si>
  <si>
    <t>Projekti nimetus: Tegevustoetus - digikriminalistika ülalpidamiskulud (riist- ja tarkvara uuendused, litsentsid)</t>
  </si>
  <si>
    <t>Abikõlblikkuse periood: 01.01.2024-31.08.2029</t>
  </si>
  <si>
    <t>Tarkvara arendamine (personalikulu)</t>
  </si>
  <si>
    <t>Tarkvara arenduse sisseostmine (investeeringud)</t>
  </si>
  <si>
    <t>Kaudsed kulud 3,1%</t>
  </si>
  <si>
    <t>Võimekuse tagamisega seotud kulud</t>
  </si>
  <si>
    <t>Võimekuse tagamisega seotud soetused</t>
  </si>
  <si>
    <t>Projektijuhi personalikulu</t>
  </si>
  <si>
    <t>Võimekuse suurendamisega seotud kulud</t>
  </si>
  <si>
    <t>PPA ekspertide pers.kulud, koolituskulud, lähetuskulud</t>
  </si>
  <si>
    <t>Võimekuse suurendamisega seotud soetused</t>
  </si>
  <si>
    <t>Projekti avalikustamine</t>
  </si>
  <si>
    <t>avalikustamisega seotud kulud</t>
  </si>
  <si>
    <t>2.2.</t>
  </si>
  <si>
    <t>5.2.</t>
  </si>
  <si>
    <t>6.1.</t>
  </si>
  <si>
    <t>6.1.1</t>
  </si>
  <si>
    <t>6.1.2</t>
  </si>
  <si>
    <t>6.2.</t>
  </si>
  <si>
    <t>7.1.</t>
  </si>
  <si>
    <t>7.1.1</t>
  </si>
  <si>
    <t>7.1.2</t>
  </si>
  <si>
    <t>7.1.3</t>
  </si>
  <si>
    <t>7.1.4</t>
  </si>
  <si>
    <t>7.2.</t>
  </si>
  <si>
    <t>8.1.</t>
  </si>
  <si>
    <t>8.1.1</t>
  </si>
  <si>
    <t>8.1.2</t>
  </si>
  <si>
    <t>8.2</t>
  </si>
  <si>
    <t>SFOSi kood: ISF.1.01.23-0010</t>
  </si>
  <si>
    <t>SFOSi kood: ISF.1.01.23-0007</t>
  </si>
  <si>
    <t>SFOSi kood: ISF.1.01.23-0005</t>
  </si>
  <si>
    <t>SFOSi kood: ISF.1.01.23-0008</t>
  </si>
  <si>
    <t>SFOSi kood: ISF.1.01.23-0011</t>
  </si>
  <si>
    <t>7.1.5</t>
  </si>
  <si>
    <t>Seadmete soetamine</t>
  </si>
  <si>
    <t>Serverite soetus</t>
  </si>
  <si>
    <t>Tarkvara soetused (erinevad digikriminalistika tarkvarad, sh serveri virtualiseerimise lahendus, nutiseadmete murdmise lahendus, videotöötluse tarkvarad), varunduskeskuse loomine ( sh andmemahu tagamine)</t>
  </si>
  <si>
    <t>Litsentsid, mis võimaldavad teha päringuid tasulistesse eraandmebaasidesse ning juba olemasolevate tasuliste tehnoloogiate ülalpidamise litsentsid</t>
  </si>
  <si>
    <t>Tarkvaralitsentsid mis võimaldavad:
• krüptoraha liikumise tuvastamist plokiahelal
• domeenide ning IP aadressidega seonduva informatsiooni rikastamist 
• tuvastada lekkinud isikuandmeid – krediitkaardiandmeid, meiliaadresse jms
• monitoorida internetti postitatud teavet, mis on seotud kuritegudega, tumeveebiga jne
Tarkvaralitsentsid, mis pakuvad reaalajas teavet küberkurjategijate poolt kasutavate haavatavuste, meetodite, taktikate jms kohta, samuti struktureeritud teavet erinevate küberkuritegelike rühmituste tegevuse kohta</t>
  </si>
  <si>
    <t>Erikulude komponendi uuendamine, Infoallikate haldamise süsteemi komponendi uuendamine, kasutusmugavust suurendavate lisavõimete arendamine</t>
  </si>
  <si>
    <t>PPA ekspertide pers.kulud, Koolituskulud (sh kaasnevad lähetuskulud), Infra haldamisega seotud kulud</t>
  </si>
  <si>
    <t>Tarkvara ülalpidamise kulud (uuendused, litsentsid: erinevad digikriminalistika tarkvarad, sh serveri virtualiseerimise lahendus, nutiseadmete murdmise lahendus, videotöötluse tarkvarad), serverite elukaare tagamine, varunduskeskuse ülalpidamine ( sh andmemahu tagamine)</t>
  </si>
  <si>
    <t>analüütik, arendajad, arhitekt tööjõukulud</t>
  </si>
  <si>
    <t>9.</t>
  </si>
  <si>
    <t>9.1.</t>
  </si>
  <si>
    <t>9.1.1</t>
  </si>
  <si>
    <t>9.1.2</t>
  </si>
  <si>
    <t>9.2</t>
  </si>
  <si>
    <t>10.</t>
  </si>
  <si>
    <t>10.1.</t>
  </si>
  <si>
    <t>10.1.1</t>
  </si>
  <si>
    <t>10.1.2</t>
  </si>
  <si>
    <t>10.2</t>
  </si>
  <si>
    <t>SFOSi kood: ISF.1.01.26-0016</t>
  </si>
  <si>
    <t>Abikõlblikkuse periood: 01.01.2026-31.12.2029</t>
  </si>
  <si>
    <t>Projekti nimetus: Europoli infosüsteemi (EIS) andmelaadur</t>
  </si>
  <si>
    <t>Projekti nimetus: Prüm II võimekuse tõstmine ja tagamine PPAs</t>
  </si>
  <si>
    <t>Abikõlblikkuse periood: 01.01.2026-31.08.2029</t>
  </si>
  <si>
    <t>SFOSi kood: ISF.1.01.26-0015</t>
  </si>
  <si>
    <t>Kaudsed kulud 2,2%</t>
  </si>
  <si>
    <t>Prüm II projekti koordineerija PPA’s.</t>
  </si>
  <si>
    <t>Koordineerija personalikulu</t>
  </si>
  <si>
    <t>Seadmete hankimine</t>
  </si>
  <si>
    <t xml:space="preserve">Seadmete hankimine. Hanke läbiviija on SMIT, kuid maksja PPA.
PPA koordineerimisel korraldab SMIT hanke seadmete ning nendega seotud litsentsid/tootetoe soetamiseks  ning tagab nende paigaldamise ning halduse elukaare jooksul.
Projektiga tagatakse seadmete ja muu lisatarvikute soetamise ning tootetugi kuni kolmeks aastaks. </t>
  </si>
  <si>
    <t>Tarkvara arendamine</t>
  </si>
  <si>
    <t>Baasteenuste ja äriteenuste haldamise ja ülalhoiu püsikulud</t>
  </si>
  <si>
    <t>EIS andmelaaduri paigaldamine ja seadistamine vajalikus infrastruktuuris (vajadusel infrastruktuuri täiendavad seadistustööd). IKT teenustega liidestamine ja andmevahetuse arendamine.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</si>
</sst>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k_r_-;\-* #,##0.00\ _k_r_-;_-* &quot;-&quot;??\ _k_r_-;_-@_-"/>
    <numFmt numFmtId="165" formatCode="_(* #,##0.00_);_(* \(#,##0.00\);_(* &quot;-&quot;??_);_(@_)"/>
    <numFmt numFmtId="166" formatCode="&quot; &quot;#,##0.00&quot; &quot;;&quot; (&quot;#,##0.00&quot;)&quot;;&quot; -&quot;00&quot; &quot;;&quot; &quot;@&quot; &quot;"/>
  </numFmts>
  <fonts count="25" x14ac:knownFonts="1">
    <font>
      <sz val="10"/>
      <name val="Arial"/>
      <charset val="186"/>
    </font>
    <font>
      <sz val="10"/>
      <name val="Arial"/>
      <charset val="186"/>
    </font>
    <font>
      <u/>
      <sz val="10"/>
      <color indexed="12"/>
      <name val="Arial"/>
      <family val="2"/>
      <charset val="186"/>
    </font>
    <font>
      <sz val="8"/>
      <name val="Arial"/>
      <family val="2"/>
      <charset val="186"/>
    </font>
    <font>
      <sz val="10"/>
      <name val="Arial"/>
      <family val="2"/>
      <charset val="186"/>
    </font>
    <font>
      <b/>
      <sz val="10"/>
      <name val="Arial"/>
      <family val="2"/>
      <charset val="186"/>
    </font>
    <font>
      <b/>
      <i/>
      <sz val="10"/>
      <name val="Arial"/>
      <family val="2"/>
      <charset val="186"/>
    </font>
    <font>
      <sz val="10"/>
      <name val="Helv"/>
    </font>
    <font>
      <sz val="10"/>
      <name val="Arial"/>
      <family val="2"/>
      <charset val="186"/>
    </font>
    <font>
      <sz val="9"/>
      <color indexed="81"/>
      <name val="Tahoma"/>
      <family val="2"/>
      <charset val="186"/>
    </font>
    <font>
      <b/>
      <sz val="9"/>
      <color indexed="81"/>
      <name val="Tahoma"/>
      <family val="2"/>
      <charset val="186"/>
    </font>
    <font>
      <i/>
      <sz val="10"/>
      <name val="Arial"/>
      <family val="2"/>
      <charset val="186"/>
    </font>
    <font>
      <i/>
      <u/>
      <sz val="10"/>
      <color indexed="12"/>
      <name val="Arial"/>
      <family val="2"/>
      <charset val="186"/>
    </font>
    <font>
      <b/>
      <sz val="14"/>
      <name val="Arial"/>
      <family val="2"/>
      <charset val="186"/>
    </font>
    <font>
      <sz val="14"/>
      <name val="Arial"/>
      <family val="2"/>
      <charset val="186"/>
    </font>
    <font>
      <sz val="11"/>
      <color theme="1"/>
      <name val="Calibri"/>
      <family val="2"/>
      <charset val="186"/>
      <scheme val="minor"/>
    </font>
    <font>
      <sz val="10"/>
      <color rgb="FF000000"/>
      <name val="Arial"/>
      <family val="2"/>
      <charset val="186"/>
    </font>
    <font>
      <sz val="11"/>
      <color rgb="FF000000"/>
      <name val="Calibri"/>
      <family val="2"/>
      <charset val="186"/>
    </font>
    <font>
      <sz val="10"/>
      <color rgb="FF000000"/>
      <name val="Helv"/>
      <charset val="186"/>
    </font>
    <font>
      <sz val="10"/>
      <color theme="1"/>
      <name val="Arial"/>
      <family val="2"/>
      <charset val="186"/>
    </font>
    <font>
      <sz val="10"/>
      <color theme="4"/>
      <name val="Arial"/>
      <family val="2"/>
      <charset val="186"/>
    </font>
    <font>
      <sz val="10"/>
      <color theme="0" tint="-0.14999847407452621"/>
      <name val="Arial"/>
      <family val="2"/>
      <charset val="186"/>
    </font>
    <font>
      <i/>
      <sz val="11"/>
      <color theme="1"/>
      <name val="Calibri"/>
      <family val="2"/>
      <charset val="186"/>
      <scheme val="minor"/>
    </font>
    <font>
      <sz val="10"/>
      <color rgb="FF00B050"/>
      <name val="Arial"/>
      <family val="2"/>
      <charset val="186"/>
    </font>
    <font>
      <b/>
      <sz val="10"/>
      <color rgb="FF00B050"/>
      <name val="Arial"/>
      <family val="2"/>
      <charset val="186"/>
    </font>
  </fonts>
  <fills count="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52">
    <xf numFmtId="0" fontId="0" fillId="0" borderId="0"/>
    <xf numFmtId="164" fontId="1" fillId="0" borderId="0" applyFont="0" applyFill="0" applyBorder="0" applyAlignment="0" applyProtection="0"/>
    <xf numFmtId="166" fontId="16" fillId="0" borderId="0" applyFont="0" applyFill="0" applyBorder="0" applyAlignment="0" applyProtection="0"/>
    <xf numFmtId="165" fontId="6" fillId="0" borderId="0" applyFont="0" applyFill="0" applyBorder="0" applyAlignment="0" applyProtection="0"/>
    <xf numFmtId="164" fontId="8" fillId="0" borderId="0" applyFont="0" applyFill="0" applyBorder="0" applyAlignment="0" applyProtection="0"/>
    <xf numFmtId="164" fontId="4" fillId="0" borderId="0" applyFont="0" applyFill="0" applyBorder="0" applyAlignment="0" applyProtection="0"/>
    <xf numFmtId="0" fontId="2" fillId="0" borderId="0" applyNumberFormat="0" applyFill="0" applyBorder="0" applyAlignment="0" applyProtection="0">
      <alignment vertical="top"/>
      <protection locked="0"/>
    </xf>
    <xf numFmtId="0" fontId="4" fillId="0" borderId="0"/>
    <xf numFmtId="0" fontId="4" fillId="0" borderId="0"/>
    <xf numFmtId="0" fontId="15" fillId="0" borderId="0"/>
    <xf numFmtId="0" fontId="4" fillId="0" borderId="0"/>
    <xf numFmtId="0" fontId="16" fillId="0" borderId="0" applyNumberFormat="0" applyFont="0" applyBorder="0" applyProtection="0"/>
    <xf numFmtId="0" fontId="4" fillId="0" borderId="0"/>
    <xf numFmtId="0" fontId="16" fillId="0" borderId="0" applyNumberFormat="0" applyFont="0" applyBorder="0" applyProtection="0"/>
    <xf numFmtId="0" fontId="15" fillId="0" borderId="0"/>
    <xf numFmtId="0" fontId="17" fillId="0" borderId="0" applyNumberFormat="0" applyBorder="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6"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4" fillId="0" borderId="0" applyFont="0" applyFill="0" applyAlignment="0" applyProtection="0"/>
    <xf numFmtId="9" fontId="16"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6" fillId="0" borderId="0" applyFont="0" applyFill="0" applyBorder="0" applyAlignment="0" applyProtection="0"/>
    <xf numFmtId="0" fontId="7" fillId="0" borderId="0"/>
    <xf numFmtId="0" fontId="18" fillId="0" borderId="0" applyNumberFormat="0" applyBorder="0" applyProtection="0"/>
  </cellStyleXfs>
  <cellXfs count="119">
    <xf numFmtId="0" fontId="0" fillId="0" borderId="0" xfId="0"/>
    <xf numFmtId="0" fontId="4" fillId="0" borderId="0" xfId="0" applyFont="1" applyFill="1" applyBorder="1"/>
    <xf numFmtId="0" fontId="5" fillId="0" borderId="0" xfId="0" applyFont="1" applyBorder="1"/>
    <xf numFmtId="0" fontId="4" fillId="0" borderId="0" xfId="0" applyFont="1"/>
    <xf numFmtId="0" fontId="4" fillId="0" borderId="1" xfId="0" applyFont="1" applyFill="1" applyBorder="1" applyAlignment="1">
      <alignment horizontal="left" vertical="top" wrapText="1"/>
    </xf>
    <xf numFmtId="0" fontId="4" fillId="0" borderId="0" xfId="0" applyFont="1" applyBorder="1" applyAlignment="1">
      <alignment wrapText="1"/>
    </xf>
    <xf numFmtId="49" fontId="5" fillId="0" borderId="2" xfId="0" applyNumberFormat="1" applyFont="1" applyFill="1" applyBorder="1" applyAlignment="1">
      <alignment horizontal="left" vertical="top"/>
    </xf>
    <xf numFmtId="0" fontId="5" fillId="0" borderId="1" xfId="0" applyFont="1" applyFill="1" applyBorder="1" applyAlignment="1">
      <alignment horizontal="left" vertical="top" wrapText="1"/>
    </xf>
    <xf numFmtId="0" fontId="4" fillId="0" borderId="0" xfId="0" applyFont="1" applyAlignment="1">
      <alignment wrapText="1"/>
    </xf>
    <xf numFmtId="49" fontId="5" fillId="0" borderId="0" xfId="0" applyNumberFormat="1" applyFont="1" applyFill="1" applyBorder="1" applyAlignment="1">
      <alignment horizontal="left" vertical="top"/>
    </xf>
    <xf numFmtId="0" fontId="5" fillId="0" borderId="0" xfId="0" applyFont="1" applyBorder="1" applyAlignment="1">
      <alignment horizontal="left"/>
    </xf>
    <xf numFmtId="0" fontId="5" fillId="0" borderId="0" xfId="0" applyFont="1" applyBorder="1" applyAlignment="1">
      <alignment wrapText="1"/>
    </xf>
    <xf numFmtId="0" fontId="5" fillId="0" borderId="2" xfId="0" applyFont="1" applyBorder="1" applyAlignment="1">
      <alignment wrapText="1"/>
    </xf>
    <xf numFmtId="0" fontId="4" fillId="0" borderId="0" xfId="0" applyFont="1" applyBorder="1"/>
    <xf numFmtId="3" fontId="4" fillId="0" borderId="0" xfId="0" applyNumberFormat="1" applyFont="1" applyBorder="1" applyAlignment="1">
      <alignment horizontal="right"/>
    </xf>
    <xf numFmtId="0" fontId="4" fillId="0" borderId="0" xfId="0" applyFont="1" applyBorder="1" applyAlignment="1">
      <alignment horizontal="center" vertical="center" wrapText="1"/>
    </xf>
    <xf numFmtId="0" fontId="4" fillId="0" borderId="0" xfId="0" applyFont="1" applyBorder="1" applyAlignment="1">
      <alignment horizontal="center"/>
    </xf>
    <xf numFmtId="0" fontId="5" fillId="0" borderId="0" xfId="0" applyFont="1" applyFill="1" applyBorder="1"/>
    <xf numFmtId="0" fontId="5" fillId="0" borderId="2" xfId="0" applyFont="1" applyBorder="1" applyAlignment="1">
      <alignment horizontal="center" wrapText="1"/>
    </xf>
    <xf numFmtId="0" fontId="5" fillId="0" borderId="0" xfId="0" applyFont="1"/>
    <xf numFmtId="3" fontId="4" fillId="0" borderId="0" xfId="0" applyNumberFormat="1" applyFont="1" applyFill="1" applyBorder="1"/>
    <xf numFmtId="3" fontId="4" fillId="0" borderId="0" xfId="0" applyNumberFormat="1" applyFont="1" applyBorder="1"/>
    <xf numFmtId="3" fontId="4" fillId="0" borderId="0" xfId="0" applyNumberFormat="1" applyFont="1"/>
    <xf numFmtId="3" fontId="5" fillId="0" borderId="0" xfId="0" applyNumberFormat="1" applyFont="1" applyFill="1" applyBorder="1" applyAlignment="1">
      <alignment horizontal="right" vertical="center"/>
    </xf>
    <xf numFmtId="0" fontId="4" fillId="0" borderId="0" xfId="0" applyFont="1" applyBorder="1" applyAlignment="1"/>
    <xf numFmtId="0" fontId="5" fillId="0" borderId="1" xfId="1" applyNumberFormat="1" applyFont="1" applyBorder="1" applyAlignment="1">
      <alignment horizontal="center"/>
    </xf>
    <xf numFmtId="49" fontId="4" fillId="0" borderId="0" xfId="0" applyNumberFormat="1" applyFont="1" applyFill="1" applyBorder="1" applyAlignment="1" applyProtection="1">
      <alignment horizontal="left" vertical="center"/>
    </xf>
    <xf numFmtId="0" fontId="4" fillId="0" borderId="0" xfId="0" applyFont="1" applyFill="1" applyBorder="1" applyAlignment="1">
      <alignment horizontal="left" vertical="top" wrapText="1" indent="1"/>
    </xf>
    <xf numFmtId="3" fontId="4" fillId="0" borderId="0" xfId="0" applyNumberFormat="1" applyFont="1" applyFill="1" applyBorder="1" applyAlignment="1">
      <alignment horizontal="right"/>
    </xf>
    <xf numFmtId="10" fontId="4" fillId="0" borderId="0" xfId="0" applyNumberFormat="1" applyFont="1" applyFill="1" applyBorder="1" applyAlignment="1">
      <alignment horizontal="center"/>
    </xf>
    <xf numFmtId="49" fontId="4" fillId="0" borderId="2" xfId="0" applyNumberFormat="1" applyFont="1" applyBorder="1" applyAlignment="1">
      <alignment horizontal="left"/>
    </xf>
    <xf numFmtId="0" fontId="4" fillId="0" borderId="2" xfId="0" applyFont="1" applyBorder="1" applyAlignment="1" applyProtection="1">
      <alignment horizontal="left" vertical="top" wrapText="1" indent="1" shrinkToFit="1"/>
    </xf>
    <xf numFmtId="0" fontId="4" fillId="0" borderId="2" xfId="0" applyFont="1" applyBorder="1" applyAlignment="1">
      <alignment horizontal="left" vertical="top" wrapText="1" indent="1"/>
    </xf>
    <xf numFmtId="0" fontId="5" fillId="0" borderId="2" xfId="0" applyFont="1" applyBorder="1" applyAlignment="1" applyProtection="1">
      <alignment horizontal="left" vertical="top" wrapText="1" shrinkToFit="1"/>
    </xf>
    <xf numFmtId="0" fontId="5" fillId="0" borderId="2" xfId="0" applyFont="1" applyBorder="1" applyAlignment="1">
      <alignment horizontal="right" vertical="top" wrapText="1"/>
    </xf>
    <xf numFmtId="0" fontId="5" fillId="0" borderId="1" xfId="0" applyFont="1" applyBorder="1" applyAlignment="1">
      <alignment horizontal="center" wrapText="1"/>
    </xf>
    <xf numFmtId="0" fontId="5" fillId="0" borderId="2" xfId="0" applyFont="1" applyBorder="1" applyAlignment="1">
      <alignment horizontal="left"/>
    </xf>
    <xf numFmtId="0" fontId="5" fillId="0" borderId="2" xfId="0" applyFont="1" applyBorder="1" applyAlignment="1">
      <alignment vertical="top" wrapText="1"/>
    </xf>
    <xf numFmtId="0" fontId="0" fillId="0" borderId="2" xfId="0" applyBorder="1" applyAlignment="1">
      <alignment wrapText="1"/>
    </xf>
    <xf numFmtId="4" fontId="4" fillId="0" borderId="1" xfId="0" applyNumberFormat="1" applyFont="1" applyFill="1" applyBorder="1" applyAlignment="1">
      <alignment horizontal="right" vertical="center"/>
    </xf>
    <xf numFmtId="3" fontId="5" fillId="0" borderId="2" xfId="0" applyNumberFormat="1" applyFont="1" applyFill="1" applyBorder="1" applyAlignment="1">
      <alignment horizontal="right" vertical="center"/>
    </xf>
    <xf numFmtId="0" fontId="5" fillId="0" borderId="2" xfId="1" applyNumberFormat="1" applyFont="1" applyFill="1" applyBorder="1" applyAlignment="1">
      <alignment horizontal="center"/>
    </xf>
    <xf numFmtId="0" fontId="5" fillId="0" borderId="2" xfId="4" applyNumberFormat="1" applyFont="1" applyBorder="1" applyAlignment="1">
      <alignment horizontal="center"/>
    </xf>
    <xf numFmtId="4" fontId="5" fillId="0" borderId="2" xfId="0" applyNumberFormat="1" applyFont="1" applyBorder="1" applyAlignment="1">
      <alignment horizontal="right"/>
    </xf>
    <xf numFmtId="4" fontId="5" fillId="0" borderId="2" xfId="0" applyNumberFormat="1" applyFont="1" applyFill="1" applyBorder="1" applyAlignment="1"/>
    <xf numFmtId="4" fontId="19" fillId="0" borderId="2" xfId="9" applyNumberFormat="1" applyFont="1" applyBorder="1" applyAlignment="1">
      <alignment wrapText="1"/>
    </xf>
    <xf numFmtId="0" fontId="5" fillId="0" borderId="1" xfId="0" applyFont="1" applyBorder="1" applyAlignment="1">
      <alignment horizontal="right" vertical="top" wrapText="1"/>
    </xf>
    <xf numFmtId="0" fontId="11" fillId="0" borderId="1" xfId="0" applyFont="1" applyFill="1" applyBorder="1" applyAlignment="1">
      <alignment horizontal="left" vertical="top" wrapText="1"/>
    </xf>
    <xf numFmtId="49" fontId="5" fillId="0" borderId="2" xfId="0" applyNumberFormat="1" applyFont="1" applyBorder="1" applyAlignment="1">
      <alignment vertical="top"/>
    </xf>
    <xf numFmtId="0" fontId="5" fillId="0" borderId="1" xfId="1" applyNumberFormat="1" applyFont="1" applyFill="1" applyBorder="1" applyAlignment="1">
      <alignment horizontal="center"/>
    </xf>
    <xf numFmtId="0" fontId="5" fillId="2" borderId="2" xfId="0" applyFont="1" applyFill="1" applyBorder="1" applyAlignment="1">
      <alignment horizontal="center" vertical="top" wrapText="1"/>
    </xf>
    <xf numFmtId="4" fontId="4" fillId="2" borderId="2" xfId="0" applyNumberFormat="1" applyFont="1" applyFill="1" applyBorder="1" applyAlignment="1">
      <alignment horizontal="right" vertical="center"/>
    </xf>
    <xf numFmtId="49" fontId="5" fillId="0" borderId="3"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3" fontId="5" fillId="0" borderId="4" xfId="0" applyNumberFormat="1"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16" fontId="4" fillId="0" borderId="5" xfId="0" applyNumberFormat="1" applyFont="1" applyBorder="1" applyAlignment="1">
      <alignment horizontal="left" vertical="center" wrapText="1"/>
    </xf>
    <xf numFmtId="4" fontId="5" fillId="2" borderId="6" xfId="0" applyNumberFormat="1" applyFont="1" applyFill="1" applyBorder="1" applyAlignment="1">
      <alignment horizontal="right" vertical="center"/>
    </xf>
    <xf numFmtId="49" fontId="5" fillId="0" borderId="7" xfId="0" applyNumberFormat="1" applyFont="1" applyFill="1" applyBorder="1" applyAlignment="1">
      <alignment horizontal="left" vertical="top"/>
    </xf>
    <xf numFmtId="4" fontId="5" fillId="2" borderId="6" xfId="0" applyNumberFormat="1" applyFont="1" applyFill="1" applyBorder="1" applyAlignment="1">
      <alignment vertical="center"/>
    </xf>
    <xf numFmtId="4" fontId="20" fillId="0" borderId="8" xfId="0" applyNumberFormat="1" applyFont="1" applyFill="1" applyBorder="1" applyAlignment="1">
      <alignment horizontal="right" vertical="center"/>
    </xf>
    <xf numFmtId="4" fontId="20" fillId="2" borderId="9" xfId="0" applyNumberFormat="1" applyFont="1" applyFill="1" applyBorder="1" applyAlignment="1">
      <alignment horizontal="right" vertical="center"/>
    </xf>
    <xf numFmtId="4" fontId="5" fillId="2" borderId="10" xfId="0" applyNumberFormat="1" applyFont="1" applyFill="1" applyBorder="1" applyAlignment="1">
      <alignment vertical="center"/>
    </xf>
    <xf numFmtId="0" fontId="21" fillId="0" borderId="0" xfId="0" applyFont="1"/>
    <xf numFmtId="49" fontId="5" fillId="0" borderId="12" xfId="0" applyNumberFormat="1" applyFont="1" applyFill="1" applyBorder="1" applyAlignment="1">
      <alignment horizontal="left" vertical="top"/>
    </xf>
    <xf numFmtId="0" fontId="4" fillId="4"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4" fillId="4" borderId="0" xfId="0" applyFont="1" applyFill="1" applyBorder="1" applyAlignment="1">
      <alignment wrapText="1"/>
    </xf>
    <xf numFmtId="0" fontId="11" fillId="4" borderId="2" xfId="0" applyFont="1" applyFill="1" applyBorder="1" applyAlignment="1">
      <alignment wrapText="1"/>
    </xf>
    <xf numFmtId="4" fontId="5" fillId="0" borderId="2" xfId="0" applyNumberFormat="1" applyFont="1" applyFill="1" applyBorder="1" applyAlignment="1">
      <alignment horizontal="right" vertical="center"/>
    </xf>
    <xf numFmtId="4" fontId="5" fillId="4" borderId="2" xfId="0" applyNumberFormat="1" applyFont="1" applyFill="1" applyBorder="1" applyAlignment="1">
      <alignment horizontal="right" vertical="center"/>
    </xf>
    <xf numFmtId="4" fontId="5" fillId="2" borderId="2" xfId="0" applyNumberFormat="1" applyFont="1" applyFill="1" applyBorder="1" applyAlignment="1">
      <alignment horizontal="right" vertical="center"/>
    </xf>
    <xf numFmtId="0" fontId="22" fillId="0" borderId="11" xfId="0" applyFont="1" applyBorder="1" applyAlignment="1">
      <alignment wrapText="1"/>
    </xf>
    <xf numFmtId="4" fontId="5" fillId="2" borderId="17" xfId="0" applyNumberFormat="1" applyFont="1" applyFill="1" applyBorder="1" applyAlignment="1">
      <alignment horizontal="right" vertical="center"/>
    </xf>
    <xf numFmtId="4" fontId="5" fillId="2" borderId="18" xfId="0" applyNumberFormat="1" applyFont="1" applyFill="1" applyBorder="1" applyAlignment="1">
      <alignment horizontal="right" vertical="center"/>
    </xf>
    <xf numFmtId="4" fontId="5" fillId="2" borderId="13" xfId="0" applyNumberFormat="1" applyFont="1" applyFill="1" applyBorder="1" applyAlignment="1">
      <alignment horizontal="right" vertical="center"/>
    </xf>
    <xf numFmtId="4" fontId="5" fillId="2" borderId="14" xfId="0" applyNumberFormat="1" applyFont="1" applyFill="1" applyBorder="1" applyAlignment="1">
      <alignment horizontal="right" vertical="center"/>
    </xf>
    <xf numFmtId="0" fontId="5" fillId="4" borderId="1" xfId="0" applyFont="1" applyFill="1" applyBorder="1" applyAlignment="1">
      <alignment horizontal="left" vertical="top" wrapText="1"/>
    </xf>
    <xf numFmtId="0" fontId="5" fillId="4" borderId="15" xfId="0" applyFont="1" applyFill="1" applyBorder="1" applyAlignment="1">
      <alignment horizontal="left" vertical="top" wrapText="1"/>
    </xf>
    <xf numFmtId="0" fontId="6" fillId="4" borderId="1"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8" xfId="0" applyFont="1" applyFill="1" applyBorder="1" applyAlignment="1">
      <alignment horizontal="left" wrapText="1"/>
    </xf>
    <xf numFmtId="0" fontId="6" fillId="4" borderId="16" xfId="0" applyFont="1" applyFill="1" applyBorder="1" applyAlignment="1">
      <alignment horizontal="left" wrapText="1"/>
    </xf>
    <xf numFmtId="4" fontId="5" fillId="4" borderId="17" xfId="0" applyNumberFormat="1" applyFont="1" applyFill="1" applyBorder="1" applyAlignment="1">
      <alignment horizontal="right" vertical="center"/>
    </xf>
    <xf numFmtId="4" fontId="5" fillId="4" borderId="18" xfId="0" applyNumberFormat="1" applyFont="1" applyFill="1" applyBorder="1" applyAlignment="1">
      <alignment horizontal="right" vertical="center"/>
    </xf>
    <xf numFmtId="4" fontId="5" fillId="0" borderId="17" xfId="0" applyNumberFormat="1" applyFont="1" applyFill="1" applyBorder="1" applyAlignment="1">
      <alignment horizontal="right" vertical="center"/>
    </xf>
    <xf numFmtId="4" fontId="5" fillId="0" borderId="18" xfId="0" applyNumberFormat="1" applyFont="1" applyFill="1" applyBorder="1" applyAlignment="1">
      <alignment horizontal="right" vertical="center"/>
    </xf>
    <xf numFmtId="0" fontId="4" fillId="0" borderId="19" xfId="0" applyNumberFormat="1" applyFont="1" applyBorder="1" applyAlignment="1">
      <alignment horizontal="left" vertical="center" wrapText="1"/>
    </xf>
    <xf numFmtId="0" fontId="4" fillId="0" borderId="20" xfId="0" applyNumberFormat="1" applyFont="1" applyBorder="1" applyAlignment="1">
      <alignment horizontal="left" vertical="center" wrapText="1"/>
    </xf>
    <xf numFmtId="0" fontId="4" fillId="0" borderId="5" xfId="0" applyNumberFormat="1" applyFont="1" applyBorder="1" applyAlignment="1">
      <alignment horizontal="left" vertical="center" wrapText="1"/>
    </xf>
    <xf numFmtId="0" fontId="24" fillId="4" borderId="21" xfId="0" applyFont="1" applyFill="1" applyBorder="1" applyAlignment="1">
      <alignment horizontal="left" vertical="top" wrapText="1"/>
    </xf>
    <xf numFmtId="0" fontId="24" fillId="4" borderId="22"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2" borderId="2" xfId="1" applyNumberFormat="1" applyFont="1" applyFill="1" applyBorder="1" applyAlignment="1">
      <alignment horizontal="center"/>
    </xf>
    <xf numFmtId="0" fontId="5" fillId="0" borderId="21" xfId="0" applyFont="1" applyFill="1" applyBorder="1" applyAlignment="1">
      <alignment horizontal="left" vertical="top" wrapText="1"/>
    </xf>
    <xf numFmtId="0" fontId="5" fillId="0" borderId="22"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5" xfId="0" applyFont="1" applyFill="1" applyBorder="1" applyAlignment="1">
      <alignment horizontal="left" vertical="top" wrapText="1"/>
    </xf>
    <xf numFmtId="0" fontId="6" fillId="0" borderId="1"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4" borderId="8" xfId="6" applyFont="1" applyFill="1" applyBorder="1" applyAlignment="1" applyProtection="1">
      <alignment horizontal="left" wrapText="1"/>
    </xf>
    <xf numFmtId="0" fontId="12" fillId="4" borderId="16" xfId="6" applyFont="1" applyFill="1" applyBorder="1" applyAlignment="1" applyProtection="1">
      <alignment horizontal="left" wrapText="1"/>
    </xf>
    <xf numFmtId="4" fontId="5" fillId="2" borderId="17" xfId="0" applyNumberFormat="1" applyFont="1" applyFill="1" applyBorder="1" applyAlignment="1">
      <alignment vertical="center"/>
    </xf>
    <xf numFmtId="4" fontId="5" fillId="2" borderId="18" xfId="0" applyNumberFormat="1" applyFont="1" applyFill="1" applyBorder="1" applyAlignment="1">
      <alignment vertical="center"/>
    </xf>
    <xf numFmtId="4" fontId="5" fillId="2" borderId="13" xfId="0" applyNumberFormat="1" applyFont="1" applyFill="1" applyBorder="1" applyAlignment="1">
      <alignment vertical="center"/>
    </xf>
    <xf numFmtId="4" fontId="5" fillId="2" borderId="14" xfId="0" applyNumberFormat="1" applyFont="1" applyFill="1" applyBorder="1" applyAlignment="1">
      <alignment vertical="center"/>
    </xf>
    <xf numFmtId="4" fontId="5" fillId="4" borderId="17" xfId="0" applyNumberFormat="1" applyFont="1" applyFill="1" applyBorder="1" applyAlignment="1">
      <alignment vertical="center"/>
    </xf>
    <xf numFmtId="4" fontId="5" fillId="4" borderId="18" xfId="0" applyNumberFormat="1" applyFont="1" applyFill="1" applyBorder="1" applyAlignment="1">
      <alignment vertical="center"/>
    </xf>
    <xf numFmtId="4" fontId="5" fillId="0" borderId="17" xfId="0" applyNumberFormat="1" applyFont="1" applyFill="1" applyBorder="1" applyAlignment="1">
      <alignment vertical="center"/>
    </xf>
    <xf numFmtId="4" fontId="5" fillId="0" borderId="18" xfId="0" applyNumberFormat="1" applyFont="1" applyFill="1" applyBorder="1" applyAlignment="1">
      <alignment vertical="center"/>
    </xf>
    <xf numFmtId="0" fontId="5" fillId="0" borderId="0" xfId="0" applyFont="1" applyBorder="1" applyAlignment="1">
      <alignment horizontal="left" wrapText="1"/>
    </xf>
    <xf numFmtId="0" fontId="23" fillId="0" borderId="0" xfId="0" applyFont="1" applyBorder="1" applyAlignment="1">
      <alignment horizontal="left" vertical="top" wrapText="1"/>
    </xf>
    <xf numFmtId="0" fontId="13" fillId="0" borderId="0" xfId="0" applyFont="1" applyBorder="1" applyAlignment="1"/>
    <xf numFmtId="0" fontId="14" fillId="0" borderId="0" xfId="0" applyFont="1" applyAlignment="1"/>
    <xf numFmtId="0" fontId="4" fillId="0" borderId="0" xfId="0" applyFont="1" applyBorder="1" applyAlignment="1">
      <alignment wrapText="1"/>
    </xf>
    <xf numFmtId="0" fontId="0" fillId="0" borderId="0" xfId="0" applyAlignment="1">
      <alignment wrapText="1"/>
    </xf>
  </cellXfs>
  <cellStyles count="52">
    <cellStyle name="Comma" xfId="1" builtinId="3"/>
    <cellStyle name="Comma 2" xfId="2" xr:uid="{B0B7115B-8B3F-46DE-B327-F4ECB6EC4495}"/>
    <cellStyle name="Comma 3" xfId="3" xr:uid="{AC9855D8-7A59-4E55-B07B-C69FF1982FC6}"/>
    <cellStyle name="Comma 4" xfId="4" xr:uid="{076F802B-7843-4400-9149-BA3CFEAE5F51}"/>
    <cellStyle name="Comma 5" xfId="5" xr:uid="{9C81FFA4-965F-4687-950F-863BC36E6EDE}"/>
    <cellStyle name="Hyperlink" xfId="6" builtinId="8"/>
    <cellStyle name="Normaallaad 2" xfId="7" xr:uid="{0A7009BC-3196-4519-AFA8-F3942B8411CA}"/>
    <cellStyle name="Normal" xfId="0" builtinId="0"/>
    <cellStyle name="Normal 10" xfId="8" xr:uid="{C0BAC905-B463-4FF6-AB17-98FDF8D37B06}"/>
    <cellStyle name="Normal 11" xfId="9" xr:uid="{056D2AE2-F743-4A52-8CF0-E2AFE965F496}"/>
    <cellStyle name="Normal 2" xfId="10" xr:uid="{A3451CA5-3DB9-4590-878A-E4ABE27D6E23}"/>
    <cellStyle name="Normal 2 2" xfId="11" xr:uid="{A3017496-D6AD-4D5E-B096-9E4C5817B2E6}"/>
    <cellStyle name="Normal 3" xfId="12" xr:uid="{E4882EAB-7C2C-4223-81B5-7FF5DCD57818}"/>
    <cellStyle name="Normal 3 2" xfId="13" xr:uid="{DD2EBC71-2447-4EFE-A0EA-E5BE5F97959A}"/>
    <cellStyle name="Normal 4" xfId="14" xr:uid="{56B3FA18-B57B-413D-9CB8-4B7ED8261A74}"/>
    <cellStyle name="Normal 4 2" xfId="15" xr:uid="{F3EFAFE1-80F7-4A2E-91EC-2677ADBA195A}"/>
    <cellStyle name="Normal 4 3" xfId="16" xr:uid="{82C1490A-5B57-4685-957F-470AA1BB8142}"/>
    <cellStyle name="Normal 4 3 2" xfId="17" xr:uid="{0B567932-4680-4256-9914-758149B2E0B5}"/>
    <cellStyle name="Normal 4 3 2 2" xfId="18" xr:uid="{6E0E89E5-CF21-4C14-935E-6AE83D9FF961}"/>
    <cellStyle name="Normal 4 3 3" xfId="19" xr:uid="{2DBF0459-762B-45D7-8FC8-C5F894F96998}"/>
    <cellStyle name="Normal 4 4" xfId="20" xr:uid="{15C0DC67-A85F-4EC2-A533-79B64ACA6A4A}"/>
    <cellStyle name="Normal 4 4 2" xfId="21" xr:uid="{D0FB7911-0E86-43FC-96EC-99F730171608}"/>
    <cellStyle name="Normal 4 5" xfId="22" xr:uid="{D0B5C93C-4EA4-428E-A1FB-A5E6A9E51928}"/>
    <cellStyle name="Normal 5" xfId="23" xr:uid="{686F3109-E7EC-4F7F-93DC-AD5B6A0D661E}"/>
    <cellStyle name="Normal 6" xfId="24" xr:uid="{2641FF4A-D204-4758-A995-4E6DE1ACA651}"/>
    <cellStyle name="Normal 6 2" xfId="25" xr:uid="{E80AACE4-9952-4318-B974-4AF31EA23989}"/>
    <cellStyle name="Normal 6 2 2" xfId="26" xr:uid="{76D655F3-059C-4BFA-8A39-C713ADC7DC05}"/>
    <cellStyle name="Normal 6 2 2 2" xfId="27" xr:uid="{33A5FB2E-E38A-40D5-992B-38A6D85AB43F}"/>
    <cellStyle name="Normal 6 2 3" xfId="28" xr:uid="{34034B64-CFB3-435F-B844-1F65A8AD1239}"/>
    <cellStyle name="Normal 6 3" xfId="29" xr:uid="{8DC9842C-06FC-4852-B303-71F550E6767A}"/>
    <cellStyle name="Normal 6 3 2" xfId="30" xr:uid="{C5F25596-8AFF-4604-9109-8F9A559EF7E1}"/>
    <cellStyle name="Normal 6 4" xfId="31" xr:uid="{87F83AA3-019E-4FF4-9612-12D702E62332}"/>
    <cellStyle name="Normal 7" xfId="32" xr:uid="{74E8EE30-73A1-4778-9CEE-0A692124FE7E}"/>
    <cellStyle name="Normal 7 2" xfId="33" xr:uid="{629DACC4-815C-48A4-B71D-EDDBCE8FD6F6}"/>
    <cellStyle name="Normal 8" xfId="34" xr:uid="{0D107D12-C141-49E8-844A-C2A8E5256BE7}"/>
    <cellStyle name="Normal 8 2" xfId="35" xr:uid="{A6F9FDA1-8F12-424A-8D52-D68BDAA9F0E5}"/>
    <cellStyle name="Normal 9" xfId="36" xr:uid="{368F97C5-2EDB-4B52-8BFE-71B96AA794E8}"/>
    <cellStyle name="Normal 9 2" xfId="37" xr:uid="{81A11B28-0DE4-4C5B-A7CE-E0F5DE8350EB}"/>
    <cellStyle name="Percent 2" xfId="38" xr:uid="{87288EED-C4F1-4A96-AB23-D17B23CB9836}"/>
    <cellStyle name="Percent 2 2" xfId="39" xr:uid="{CF476769-148A-4C95-AFC8-CF5DB692AC29}"/>
    <cellStyle name="Percent 3" xfId="40" xr:uid="{E5657403-383F-4F11-B2B3-346FEFF2F192}"/>
    <cellStyle name="Percent 3 2" xfId="41" xr:uid="{E4536132-F482-40DB-A396-CF24A8E42D85}"/>
    <cellStyle name="Percent 3 3" xfId="42" xr:uid="{8D1F403D-336C-44C4-9431-1F43FCA2E472}"/>
    <cellStyle name="Percent 3 3 2" xfId="43" xr:uid="{E980E2B8-B552-4A7A-8A3D-90D1A502096C}"/>
    <cellStyle name="Percent 3 3 2 2" xfId="44" xr:uid="{B76CED9F-EDB4-4EBD-9C27-43CD85B15BFB}"/>
    <cellStyle name="Percent 3 3 3" xfId="45" xr:uid="{8AEC1D97-CD1F-475B-AB93-E0ED7A444714}"/>
    <cellStyle name="Percent 3 4" xfId="46" xr:uid="{FBD55FC7-905A-4ED0-A4FF-F4BAFC92F1C1}"/>
    <cellStyle name="Percent 3 4 2" xfId="47" xr:uid="{B11ACB12-1B2B-4C2A-A3C2-039BD8231702}"/>
    <cellStyle name="Percent 3 5" xfId="48" xr:uid="{872C75C5-9435-4488-AC10-3C4AE54B47EA}"/>
    <cellStyle name="Percent 4" xfId="49" xr:uid="{B1DEB2DE-7681-431C-9B12-FFC5CEBBAEA8}"/>
    <cellStyle name="Style 1" xfId="50" xr:uid="{B0ADA87F-AAD3-40B0-A34E-B216A6EB7940}"/>
    <cellStyle name="Style 1 2" xfId="51" xr:uid="{C0540CD7-DF17-40EF-8E88-A446E393E0E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0</xdr:rowOff>
    </xdr:from>
    <xdr:to>
      <xdr:col>1</xdr:col>
      <xdr:colOff>3352800</xdr:colOff>
      <xdr:row>3</xdr:row>
      <xdr:rowOff>411480</xdr:rowOff>
    </xdr:to>
    <xdr:pic>
      <xdr:nvPicPr>
        <xdr:cNvPr id="1144" name="Picture 1">
          <a:extLst>
            <a:ext uri="{FF2B5EF4-FFF2-40B4-BE49-F238E27FC236}">
              <a16:creationId xmlns:a16="http://schemas.microsoft.com/office/drawing/2014/main" id="{FAA6A6CE-D3CF-B0F3-D340-5FF9D79C92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0"/>
          <a:ext cx="390906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674C9-0173-4C35-BD8A-398A70EEA712}">
  <sheetPr>
    <pageSetUpPr fitToPage="1"/>
  </sheetPr>
  <dimension ref="A1:N78"/>
  <sheetViews>
    <sheetView tabSelected="1" topLeftCell="A47" zoomScale="75" zoomScaleNormal="75" workbookViewId="0">
      <selection activeCell="O70" sqref="O70"/>
    </sheetView>
  </sheetViews>
  <sheetFormatPr defaultColWidth="9.109375" defaultRowHeight="13.2" x14ac:dyDescent="0.25"/>
  <cols>
    <col min="1" max="1" width="8.6640625" style="13" customWidth="1"/>
    <col min="2" max="3" width="53.21875" style="5" customWidth="1"/>
    <col min="4" max="4" width="16.33203125" style="14" customWidth="1"/>
    <col min="5" max="6" width="15.5546875" style="21" customWidth="1"/>
    <col min="7" max="10" width="15.44140625" style="21" customWidth="1"/>
    <col min="11" max="12" width="15.5546875" style="21" customWidth="1"/>
    <col min="13" max="13" width="12.88671875" style="13" customWidth="1"/>
    <col min="14" max="14" width="16.6640625" style="13" customWidth="1"/>
    <col min="15" max="15" width="23.44140625" style="13" customWidth="1"/>
    <col min="16" max="16384" width="9.109375" style="13"/>
  </cols>
  <sheetData>
    <row r="1" spans="1:14" x14ac:dyDescent="0.25">
      <c r="B1"/>
    </row>
    <row r="2" spans="1:14" x14ac:dyDescent="0.25">
      <c r="B2"/>
    </row>
    <row r="3" spans="1:14" x14ac:dyDescent="0.25">
      <c r="B3" s="65" t="s">
        <v>24</v>
      </c>
    </row>
    <row r="4" spans="1:14" ht="47.55" customHeight="1" x14ac:dyDescent="0.3">
      <c r="A4" s="115" t="s">
        <v>23</v>
      </c>
      <c r="B4" s="116"/>
      <c r="C4" s="113"/>
      <c r="D4" s="113"/>
      <c r="E4" s="113"/>
      <c r="F4" s="113"/>
    </row>
    <row r="5" spans="1:14" ht="71.55" customHeight="1" x14ac:dyDescent="0.25">
      <c r="A5" s="117" t="s">
        <v>28</v>
      </c>
      <c r="B5" s="118"/>
      <c r="C5" s="118"/>
      <c r="D5" s="118"/>
      <c r="E5" s="118"/>
    </row>
    <row r="6" spans="1:14" x14ac:dyDescent="0.25">
      <c r="A6" s="2"/>
    </row>
    <row r="7" spans="1:14" s="3" customFormat="1" ht="16.5" customHeight="1" x14ac:dyDescent="0.25">
      <c r="B7" s="114"/>
      <c r="C7" s="114"/>
      <c r="D7" s="14"/>
      <c r="E7" s="22"/>
      <c r="F7" s="22"/>
      <c r="G7" s="22"/>
      <c r="H7" s="22"/>
      <c r="I7" s="22"/>
      <c r="J7" s="22"/>
      <c r="K7" s="22"/>
      <c r="L7" s="22"/>
    </row>
    <row r="8" spans="1:14" x14ac:dyDescent="0.25">
      <c r="A8" s="2"/>
    </row>
    <row r="9" spans="1:14" s="2" customFormat="1" x14ac:dyDescent="0.25">
      <c r="A9" s="48"/>
      <c r="B9" s="18" t="s">
        <v>3</v>
      </c>
      <c r="C9" s="35"/>
      <c r="D9" s="25">
        <v>2022</v>
      </c>
      <c r="E9" s="25">
        <v>2023</v>
      </c>
      <c r="F9" s="25">
        <v>2024</v>
      </c>
      <c r="G9" s="25">
        <v>2025</v>
      </c>
      <c r="H9" s="25">
        <v>2026</v>
      </c>
      <c r="I9" s="25">
        <v>2027</v>
      </c>
      <c r="J9" s="25">
        <v>2028</v>
      </c>
      <c r="K9" s="49">
        <v>2029</v>
      </c>
      <c r="L9" s="96" t="s">
        <v>4</v>
      </c>
      <c r="M9" s="96"/>
      <c r="N9" s="50" t="s">
        <v>4</v>
      </c>
    </row>
    <row r="10" spans="1:14" s="15" customFormat="1" ht="42" customHeight="1" thickBot="1" x14ac:dyDescent="0.3">
      <c r="A10" s="52" t="s">
        <v>0</v>
      </c>
      <c r="B10" s="53" t="s">
        <v>11</v>
      </c>
      <c r="C10" s="54" t="s">
        <v>25</v>
      </c>
      <c r="D10" s="55" t="s">
        <v>27</v>
      </c>
      <c r="E10" s="55" t="s">
        <v>27</v>
      </c>
      <c r="F10" s="55" t="s">
        <v>27</v>
      </c>
      <c r="G10" s="55" t="s">
        <v>27</v>
      </c>
      <c r="H10" s="55" t="s">
        <v>27</v>
      </c>
      <c r="I10" s="55" t="s">
        <v>27</v>
      </c>
      <c r="J10" s="55" t="s">
        <v>27</v>
      </c>
      <c r="K10" s="55" t="s">
        <v>27</v>
      </c>
      <c r="L10" s="56" t="s">
        <v>13</v>
      </c>
      <c r="M10" s="56" t="s">
        <v>26</v>
      </c>
      <c r="N10" s="57" t="s">
        <v>12</v>
      </c>
    </row>
    <row r="11" spans="1:14" s="16" customFormat="1" ht="22.95" customHeight="1" x14ac:dyDescent="0.25">
      <c r="A11" s="89">
        <v>2</v>
      </c>
      <c r="B11" s="97" t="s">
        <v>30</v>
      </c>
      <c r="C11" s="98"/>
      <c r="D11" s="111">
        <f t="shared" ref="D11:M11" si="0">D14+D18</f>
        <v>0</v>
      </c>
      <c r="E11" s="111">
        <f t="shared" si="0"/>
        <v>0</v>
      </c>
      <c r="F11" s="111">
        <f t="shared" si="0"/>
        <v>446820.97</v>
      </c>
      <c r="G11" s="109">
        <f t="shared" si="0"/>
        <v>463270.57</v>
      </c>
      <c r="H11" s="109">
        <f t="shared" si="0"/>
        <v>280644.39</v>
      </c>
      <c r="I11" s="109">
        <f t="shared" si="0"/>
        <v>249264.07</v>
      </c>
      <c r="J11" s="109">
        <f t="shared" si="0"/>
        <v>0</v>
      </c>
      <c r="K11" s="111">
        <f t="shared" si="0"/>
        <v>0</v>
      </c>
      <c r="L11" s="105">
        <f t="shared" si="0"/>
        <v>1440000</v>
      </c>
      <c r="M11" s="105">
        <f t="shared" si="0"/>
        <v>0</v>
      </c>
      <c r="N11" s="107">
        <f>L11+M11</f>
        <v>1440000</v>
      </c>
    </row>
    <row r="12" spans="1:14" s="17" customFormat="1" ht="24.45" customHeight="1" x14ac:dyDescent="0.25">
      <c r="A12" s="90"/>
      <c r="B12" s="99" t="s">
        <v>72</v>
      </c>
      <c r="C12" s="100"/>
      <c r="D12" s="112"/>
      <c r="E12" s="112"/>
      <c r="F12" s="112"/>
      <c r="G12" s="110"/>
      <c r="H12" s="110"/>
      <c r="I12" s="110"/>
      <c r="J12" s="110"/>
      <c r="K12" s="112"/>
      <c r="L12" s="106"/>
      <c r="M12" s="106"/>
      <c r="N12" s="108"/>
    </row>
    <row r="13" spans="1:14" s="17" customFormat="1" ht="20.55" customHeight="1" x14ac:dyDescent="0.25">
      <c r="A13" s="90"/>
      <c r="B13" s="99" t="s">
        <v>29</v>
      </c>
      <c r="C13" s="100"/>
      <c r="D13" s="112"/>
      <c r="E13" s="112"/>
      <c r="F13" s="112"/>
      <c r="G13" s="110"/>
      <c r="H13" s="110"/>
      <c r="I13" s="110"/>
      <c r="J13" s="110"/>
      <c r="K13" s="112"/>
      <c r="L13" s="106"/>
      <c r="M13" s="106"/>
      <c r="N13" s="108"/>
    </row>
    <row r="14" spans="1:14" s="17" customFormat="1" ht="20.55" customHeight="1" x14ac:dyDescent="0.25">
      <c r="A14" s="58" t="s">
        <v>18</v>
      </c>
      <c r="B14" s="101" t="s">
        <v>17</v>
      </c>
      <c r="C14" s="102"/>
      <c r="D14" s="71">
        <f t="shared" ref="D14:M14" si="1">SUM(D15:D17)</f>
        <v>0</v>
      </c>
      <c r="E14" s="71">
        <f t="shared" si="1"/>
        <v>0</v>
      </c>
      <c r="F14" s="71">
        <f t="shared" si="1"/>
        <v>433386</v>
      </c>
      <c r="G14" s="72">
        <f t="shared" si="1"/>
        <v>449341</v>
      </c>
      <c r="H14" s="72">
        <f t="shared" si="1"/>
        <v>272206</v>
      </c>
      <c r="I14" s="72">
        <f t="shared" si="1"/>
        <v>241769.22</v>
      </c>
      <c r="J14" s="72">
        <f t="shared" si="1"/>
        <v>0</v>
      </c>
      <c r="K14" s="71">
        <f t="shared" si="1"/>
        <v>0</v>
      </c>
      <c r="L14" s="73">
        <f t="shared" si="1"/>
        <v>1396702.22</v>
      </c>
      <c r="M14" s="73">
        <f t="shared" si="1"/>
        <v>0</v>
      </c>
      <c r="N14" s="73">
        <f t="shared" ref="N14:N19" si="2">L14+M14</f>
        <v>1396702.22</v>
      </c>
    </row>
    <row r="15" spans="1:14" s="17" customFormat="1" x14ac:dyDescent="0.25">
      <c r="A15" s="60" t="s">
        <v>7</v>
      </c>
      <c r="B15" s="4" t="s">
        <v>14</v>
      </c>
      <c r="C15" s="47" t="s">
        <v>50</v>
      </c>
      <c r="D15" s="39">
        <v>0</v>
      </c>
      <c r="E15" s="39">
        <v>0</v>
      </c>
      <c r="F15" s="39">
        <v>21168</v>
      </c>
      <c r="G15" s="39">
        <v>38156</v>
      </c>
      <c r="H15" s="39">
        <v>39300</v>
      </c>
      <c r="I15" s="39">
        <v>40479</v>
      </c>
      <c r="J15" s="39">
        <v>0</v>
      </c>
      <c r="K15" s="39">
        <v>0</v>
      </c>
      <c r="L15" s="51">
        <f>F15+G15+H15+I15+J15+K15</f>
        <v>139103</v>
      </c>
      <c r="M15" s="51">
        <v>0</v>
      </c>
      <c r="N15" s="61">
        <f t="shared" si="2"/>
        <v>139103</v>
      </c>
    </row>
    <row r="16" spans="1:14" s="17" customFormat="1" x14ac:dyDescent="0.25">
      <c r="A16" s="60" t="s">
        <v>8</v>
      </c>
      <c r="B16" s="5" t="s">
        <v>45</v>
      </c>
      <c r="C16" s="47" t="s">
        <v>86</v>
      </c>
      <c r="D16" s="39">
        <v>0</v>
      </c>
      <c r="E16" s="39">
        <v>0</v>
      </c>
      <c r="F16" s="39">
        <v>132218</v>
      </c>
      <c r="G16" s="39">
        <v>136185</v>
      </c>
      <c r="H16" s="39">
        <v>207906</v>
      </c>
      <c r="I16" s="39">
        <v>178290.22</v>
      </c>
      <c r="J16" s="39">
        <v>0</v>
      </c>
      <c r="K16" s="39">
        <v>0</v>
      </c>
      <c r="L16" s="51">
        <f>F16+G16+H16+I16+J16+K16</f>
        <v>654599.22</v>
      </c>
      <c r="M16" s="51">
        <v>0</v>
      </c>
      <c r="N16" s="61">
        <f t="shared" si="2"/>
        <v>654599.22</v>
      </c>
    </row>
    <row r="17" spans="1:14" s="17" customFormat="1" ht="40.799999999999997" customHeight="1" x14ac:dyDescent="0.25">
      <c r="A17" s="60" t="s">
        <v>19</v>
      </c>
      <c r="B17" s="4" t="s">
        <v>46</v>
      </c>
      <c r="C17" s="47" t="s">
        <v>83</v>
      </c>
      <c r="D17" s="39">
        <v>0</v>
      </c>
      <c r="E17" s="39">
        <v>0</v>
      </c>
      <c r="F17" s="39">
        <v>280000</v>
      </c>
      <c r="G17" s="39">
        <v>275000</v>
      </c>
      <c r="H17" s="39">
        <v>25000</v>
      </c>
      <c r="I17" s="39">
        <v>23000</v>
      </c>
      <c r="J17" s="39">
        <v>0</v>
      </c>
      <c r="K17" s="39">
        <v>0</v>
      </c>
      <c r="L17" s="51">
        <f>F17+G17+H17+I17+J17+K17</f>
        <v>603000</v>
      </c>
      <c r="M17" s="51">
        <v>0</v>
      </c>
      <c r="N17" s="61">
        <f t="shared" si="2"/>
        <v>603000</v>
      </c>
    </row>
    <row r="18" spans="1:14" s="1" customFormat="1" ht="13.8" thickBot="1" x14ac:dyDescent="0.3">
      <c r="A18" s="66" t="s">
        <v>56</v>
      </c>
      <c r="B18" s="103" t="s">
        <v>47</v>
      </c>
      <c r="C18" s="104"/>
      <c r="D18" s="62">
        <v>0</v>
      </c>
      <c r="E18" s="62">
        <v>0</v>
      </c>
      <c r="F18" s="62">
        <v>13434.97</v>
      </c>
      <c r="G18" s="62">
        <v>13929.57</v>
      </c>
      <c r="H18" s="62">
        <v>8438.39</v>
      </c>
      <c r="I18" s="62">
        <v>7494.85</v>
      </c>
      <c r="J18" s="62">
        <v>0</v>
      </c>
      <c r="K18" s="62">
        <v>0</v>
      </c>
      <c r="L18" s="63">
        <f>F18+G18+H18+J18+K18+I18</f>
        <v>43297.78</v>
      </c>
      <c r="M18" s="63">
        <v>0</v>
      </c>
      <c r="N18" s="64">
        <f t="shared" si="2"/>
        <v>43297.78</v>
      </c>
    </row>
    <row r="19" spans="1:14" s="16" customFormat="1" ht="22.95" customHeight="1" x14ac:dyDescent="0.25">
      <c r="A19" s="89" t="s">
        <v>34</v>
      </c>
      <c r="B19" s="94" t="s">
        <v>31</v>
      </c>
      <c r="C19" s="95"/>
      <c r="D19" s="87">
        <f t="shared" ref="D19:M19" si="3">D22+D26</f>
        <v>0</v>
      </c>
      <c r="E19" s="87">
        <f t="shared" si="3"/>
        <v>0</v>
      </c>
      <c r="F19" s="87">
        <f t="shared" si="3"/>
        <v>166592</v>
      </c>
      <c r="G19" s="85">
        <f t="shared" si="3"/>
        <v>173151</v>
      </c>
      <c r="H19" s="85">
        <f t="shared" si="3"/>
        <v>179878</v>
      </c>
      <c r="I19" s="85">
        <f t="shared" si="3"/>
        <v>174609</v>
      </c>
      <c r="J19" s="85">
        <f t="shared" si="3"/>
        <v>183366</v>
      </c>
      <c r="K19" s="87">
        <f t="shared" si="3"/>
        <v>122404</v>
      </c>
      <c r="L19" s="75">
        <f t="shared" si="3"/>
        <v>1000000</v>
      </c>
      <c r="M19" s="75">
        <f t="shared" si="3"/>
        <v>0</v>
      </c>
      <c r="N19" s="77">
        <f t="shared" si="2"/>
        <v>1000000</v>
      </c>
    </row>
    <row r="20" spans="1:14" s="17" customFormat="1" ht="24.45" customHeight="1" x14ac:dyDescent="0.25">
      <c r="A20" s="90"/>
      <c r="B20" s="79" t="s">
        <v>73</v>
      </c>
      <c r="C20" s="80"/>
      <c r="D20" s="88"/>
      <c r="E20" s="88"/>
      <c r="F20" s="88"/>
      <c r="G20" s="86"/>
      <c r="H20" s="86"/>
      <c r="I20" s="86"/>
      <c r="J20" s="86"/>
      <c r="K20" s="88"/>
      <c r="L20" s="76"/>
      <c r="M20" s="76"/>
      <c r="N20" s="78"/>
    </row>
    <row r="21" spans="1:14" s="17" customFormat="1" ht="20.55" customHeight="1" x14ac:dyDescent="0.25">
      <c r="A21" s="91"/>
      <c r="B21" s="79" t="s">
        <v>32</v>
      </c>
      <c r="C21" s="80"/>
      <c r="D21" s="88"/>
      <c r="E21" s="88"/>
      <c r="F21" s="88"/>
      <c r="G21" s="86"/>
      <c r="H21" s="86"/>
      <c r="I21" s="86"/>
      <c r="J21" s="86"/>
      <c r="K21" s="88"/>
      <c r="L21" s="76"/>
      <c r="M21" s="76"/>
      <c r="N21" s="78"/>
    </row>
    <row r="22" spans="1:14" s="17" customFormat="1" ht="20.55" customHeight="1" x14ac:dyDescent="0.25">
      <c r="A22" s="58" t="s">
        <v>35</v>
      </c>
      <c r="B22" s="81" t="s">
        <v>17</v>
      </c>
      <c r="C22" s="82"/>
      <c r="D22" s="71">
        <f t="shared" ref="D22:M22" si="4">SUM(D23:D25)</f>
        <v>0</v>
      </c>
      <c r="E22" s="71">
        <f t="shared" si="4"/>
        <v>0</v>
      </c>
      <c r="F22" s="71">
        <f t="shared" si="4"/>
        <v>166592</v>
      </c>
      <c r="G22" s="72">
        <f t="shared" si="4"/>
        <v>173151</v>
      </c>
      <c r="H22" s="72">
        <f t="shared" si="4"/>
        <v>179878</v>
      </c>
      <c r="I22" s="72">
        <f t="shared" si="4"/>
        <v>174609</v>
      </c>
      <c r="J22" s="72">
        <f t="shared" si="4"/>
        <v>183366</v>
      </c>
      <c r="K22" s="71">
        <f t="shared" si="4"/>
        <v>122404</v>
      </c>
      <c r="L22" s="73">
        <f t="shared" si="4"/>
        <v>1000000</v>
      </c>
      <c r="M22" s="73">
        <f t="shared" si="4"/>
        <v>0</v>
      </c>
      <c r="N22" s="59">
        <f t="shared" ref="N22:N27" si="5">L22+M22</f>
        <v>1000000</v>
      </c>
    </row>
    <row r="23" spans="1:14" s="17" customFormat="1" x14ac:dyDescent="0.25">
      <c r="A23" s="60" t="s">
        <v>36</v>
      </c>
      <c r="B23" s="67" t="s">
        <v>14</v>
      </c>
      <c r="C23" s="68" t="s">
        <v>50</v>
      </c>
      <c r="D23" s="39">
        <v>0</v>
      </c>
      <c r="E23" s="39">
        <v>0</v>
      </c>
      <c r="F23" s="39">
        <v>0</v>
      </c>
      <c r="G23" s="39">
        <v>5093</v>
      </c>
      <c r="H23" s="39">
        <v>5322</v>
      </c>
      <c r="I23" s="39">
        <v>5540</v>
      </c>
      <c r="J23" s="39">
        <v>5767</v>
      </c>
      <c r="K23" s="39">
        <v>4003</v>
      </c>
      <c r="L23" s="51">
        <f>F23+G23+H23+I23+J23+K23</f>
        <v>25725</v>
      </c>
      <c r="M23" s="51">
        <v>0</v>
      </c>
      <c r="N23" s="61">
        <f t="shared" si="5"/>
        <v>25725</v>
      </c>
    </row>
    <row r="24" spans="1:14" s="17" customFormat="1" ht="26.4" x14ac:dyDescent="0.25">
      <c r="A24" s="60" t="s">
        <v>37</v>
      </c>
      <c r="B24" s="69" t="s">
        <v>48</v>
      </c>
      <c r="C24" s="70" t="s">
        <v>84</v>
      </c>
      <c r="D24" s="39">
        <v>0</v>
      </c>
      <c r="E24" s="39">
        <v>0</v>
      </c>
      <c r="F24" s="39">
        <v>32239</v>
      </c>
      <c r="G24" s="39">
        <v>33705</v>
      </c>
      <c r="H24" s="39">
        <v>40203</v>
      </c>
      <c r="I24" s="39">
        <v>34716</v>
      </c>
      <c r="J24" s="39">
        <v>43246</v>
      </c>
      <c r="K24" s="39">
        <v>28166</v>
      </c>
      <c r="L24" s="51">
        <f>F24+G24+H24+I24+J24+K24</f>
        <v>212275</v>
      </c>
      <c r="M24" s="51">
        <v>0</v>
      </c>
      <c r="N24" s="61">
        <f t="shared" si="5"/>
        <v>212275</v>
      </c>
    </row>
    <row r="25" spans="1:14" s="17" customFormat="1" ht="41.55" customHeight="1" x14ac:dyDescent="0.3">
      <c r="A25" s="60" t="s">
        <v>38</v>
      </c>
      <c r="B25" s="67" t="s">
        <v>49</v>
      </c>
      <c r="C25" s="74" t="s">
        <v>81</v>
      </c>
      <c r="D25" s="39">
        <v>0</v>
      </c>
      <c r="E25" s="39">
        <v>0</v>
      </c>
      <c r="F25" s="39">
        <v>134353</v>
      </c>
      <c r="G25" s="39">
        <v>134353</v>
      </c>
      <c r="H25" s="39">
        <v>134353</v>
      </c>
      <c r="I25" s="39">
        <v>134353</v>
      </c>
      <c r="J25" s="39">
        <v>134353</v>
      </c>
      <c r="K25" s="39">
        <v>90235</v>
      </c>
      <c r="L25" s="51">
        <f>F25+G25+H25+I25+J25+K25</f>
        <v>762000</v>
      </c>
      <c r="M25" s="51">
        <v>0</v>
      </c>
      <c r="N25" s="61">
        <f t="shared" si="5"/>
        <v>762000</v>
      </c>
    </row>
    <row r="26" spans="1:14" s="1" customFormat="1" ht="13.8" thickBot="1" x14ac:dyDescent="0.3">
      <c r="A26" s="66" t="s">
        <v>57</v>
      </c>
      <c r="B26" s="83" t="s">
        <v>9</v>
      </c>
      <c r="C26" s="84"/>
      <c r="D26" s="62">
        <v>0</v>
      </c>
      <c r="E26" s="62">
        <v>0</v>
      </c>
      <c r="F26" s="62">
        <v>0</v>
      </c>
      <c r="G26" s="62">
        <v>0</v>
      </c>
      <c r="H26" s="62">
        <v>0</v>
      </c>
      <c r="I26" s="62">
        <v>0</v>
      </c>
      <c r="J26" s="62">
        <v>0</v>
      </c>
      <c r="K26" s="62">
        <v>0</v>
      </c>
      <c r="L26" s="63">
        <v>0</v>
      </c>
      <c r="M26" s="63">
        <v>0</v>
      </c>
      <c r="N26" s="64">
        <f t="shared" si="5"/>
        <v>0</v>
      </c>
    </row>
    <row r="27" spans="1:14" s="16" customFormat="1" ht="22.95" customHeight="1" x14ac:dyDescent="0.25">
      <c r="A27" s="89" t="s">
        <v>39</v>
      </c>
      <c r="B27" s="94" t="s">
        <v>33</v>
      </c>
      <c r="C27" s="95"/>
      <c r="D27" s="87">
        <f t="shared" ref="D27:M27" si="6">D30+D33</f>
        <v>0</v>
      </c>
      <c r="E27" s="87">
        <f t="shared" si="6"/>
        <v>90000</v>
      </c>
      <c r="F27" s="87">
        <f t="shared" si="6"/>
        <v>303107.66666666669</v>
      </c>
      <c r="G27" s="85">
        <f t="shared" si="6"/>
        <v>303331.66666666669</v>
      </c>
      <c r="H27" s="85">
        <f t="shared" si="6"/>
        <v>303560.66666666669</v>
      </c>
      <c r="I27" s="85">
        <f t="shared" si="6"/>
        <v>0</v>
      </c>
      <c r="J27" s="85">
        <f t="shared" si="6"/>
        <v>0</v>
      </c>
      <c r="K27" s="87">
        <f t="shared" si="6"/>
        <v>0</v>
      </c>
      <c r="L27" s="75">
        <f t="shared" si="6"/>
        <v>1000000</v>
      </c>
      <c r="M27" s="75">
        <f t="shared" si="6"/>
        <v>0</v>
      </c>
      <c r="N27" s="77">
        <f t="shared" si="5"/>
        <v>1000000</v>
      </c>
    </row>
    <row r="28" spans="1:14" s="17" customFormat="1" ht="24.45" customHeight="1" x14ac:dyDescent="0.25">
      <c r="A28" s="90"/>
      <c r="B28" s="79" t="s">
        <v>74</v>
      </c>
      <c r="C28" s="80"/>
      <c r="D28" s="88"/>
      <c r="E28" s="88"/>
      <c r="F28" s="88"/>
      <c r="G28" s="86"/>
      <c r="H28" s="86"/>
      <c r="I28" s="86"/>
      <c r="J28" s="86"/>
      <c r="K28" s="88"/>
      <c r="L28" s="76"/>
      <c r="M28" s="76"/>
      <c r="N28" s="78"/>
    </row>
    <row r="29" spans="1:14" s="17" customFormat="1" ht="20.55" customHeight="1" x14ac:dyDescent="0.25">
      <c r="A29" s="91"/>
      <c r="B29" s="79" t="s">
        <v>32</v>
      </c>
      <c r="C29" s="80"/>
      <c r="D29" s="88"/>
      <c r="E29" s="88"/>
      <c r="F29" s="88"/>
      <c r="G29" s="86"/>
      <c r="H29" s="86"/>
      <c r="I29" s="86"/>
      <c r="J29" s="86"/>
      <c r="K29" s="88"/>
      <c r="L29" s="76"/>
      <c r="M29" s="76"/>
      <c r="N29" s="78"/>
    </row>
    <row r="30" spans="1:14" s="17" customFormat="1" ht="20.55" customHeight="1" x14ac:dyDescent="0.25">
      <c r="A30" s="58" t="s">
        <v>58</v>
      </c>
      <c r="B30" s="81" t="s">
        <v>17</v>
      </c>
      <c r="C30" s="82"/>
      <c r="D30" s="71">
        <f t="shared" ref="D30:M30" si="7">SUM(D31:D32)</f>
        <v>0</v>
      </c>
      <c r="E30" s="71">
        <f t="shared" si="7"/>
        <v>90000</v>
      </c>
      <c r="F30" s="71">
        <f t="shared" si="7"/>
        <v>303107.66666666669</v>
      </c>
      <c r="G30" s="72">
        <f t="shared" si="7"/>
        <v>303331.66666666669</v>
      </c>
      <c r="H30" s="72">
        <f t="shared" si="7"/>
        <v>303560.66666666669</v>
      </c>
      <c r="I30" s="72">
        <f t="shared" si="7"/>
        <v>0</v>
      </c>
      <c r="J30" s="72">
        <f t="shared" si="7"/>
        <v>0</v>
      </c>
      <c r="K30" s="71">
        <f t="shared" si="7"/>
        <v>0</v>
      </c>
      <c r="L30" s="73">
        <f t="shared" si="7"/>
        <v>1000000</v>
      </c>
      <c r="M30" s="73">
        <f t="shared" si="7"/>
        <v>0</v>
      </c>
      <c r="N30" s="59">
        <f>L30+M30</f>
        <v>1000000</v>
      </c>
    </row>
    <row r="31" spans="1:14" s="17" customFormat="1" x14ac:dyDescent="0.25">
      <c r="A31" s="60" t="s">
        <v>59</v>
      </c>
      <c r="B31" s="67" t="s">
        <v>14</v>
      </c>
      <c r="C31" s="68" t="s">
        <v>50</v>
      </c>
      <c r="D31" s="39">
        <v>0</v>
      </c>
      <c r="E31" s="39">
        <v>0</v>
      </c>
      <c r="F31" s="39">
        <v>4869</v>
      </c>
      <c r="G31" s="39">
        <v>5093</v>
      </c>
      <c r="H31" s="39">
        <v>5322</v>
      </c>
      <c r="I31" s="39">
        <v>0</v>
      </c>
      <c r="J31" s="39">
        <v>0</v>
      </c>
      <c r="K31" s="39">
        <v>0</v>
      </c>
      <c r="L31" s="51">
        <f>E31+F31+G31+H31+I31+J31+K31</f>
        <v>15284</v>
      </c>
      <c r="M31" s="51">
        <v>0</v>
      </c>
      <c r="N31" s="61">
        <f>L31+M31</f>
        <v>15284</v>
      </c>
    </row>
    <row r="32" spans="1:14" s="17" customFormat="1" ht="177.45" customHeight="1" x14ac:dyDescent="0.25">
      <c r="A32" s="60" t="s">
        <v>60</v>
      </c>
      <c r="B32" s="69" t="s">
        <v>49</v>
      </c>
      <c r="C32" s="70" t="s">
        <v>82</v>
      </c>
      <c r="D32" s="39">
        <v>0</v>
      </c>
      <c r="E32" s="39">
        <v>90000</v>
      </c>
      <c r="F32" s="39">
        <v>298238.66666666669</v>
      </c>
      <c r="G32" s="39">
        <v>298238.66666666669</v>
      </c>
      <c r="H32" s="39">
        <v>298238.66666666669</v>
      </c>
      <c r="I32" s="39">
        <v>0</v>
      </c>
      <c r="J32" s="39">
        <v>0</v>
      </c>
      <c r="K32" s="39">
        <v>0</v>
      </c>
      <c r="L32" s="51">
        <f>E32+F32+G32+H32+I32+J32+K32</f>
        <v>984716</v>
      </c>
      <c r="M32" s="51">
        <v>0</v>
      </c>
      <c r="N32" s="61">
        <f>L32+M32</f>
        <v>984716</v>
      </c>
    </row>
    <row r="33" spans="1:14" s="1" customFormat="1" ht="13.8" thickBot="1" x14ac:dyDescent="0.3">
      <c r="A33" s="66" t="s">
        <v>61</v>
      </c>
      <c r="B33" s="83" t="s">
        <v>9</v>
      </c>
      <c r="C33" s="84"/>
      <c r="D33" s="62">
        <v>0</v>
      </c>
      <c r="E33" s="62">
        <v>0</v>
      </c>
      <c r="F33" s="62">
        <v>0</v>
      </c>
      <c r="G33" s="62">
        <v>0</v>
      </c>
      <c r="H33" s="62">
        <v>0</v>
      </c>
      <c r="I33" s="62">
        <v>0</v>
      </c>
      <c r="J33" s="62">
        <v>0</v>
      </c>
      <c r="K33" s="62">
        <v>0</v>
      </c>
      <c r="L33" s="63">
        <v>0</v>
      </c>
      <c r="M33" s="63">
        <v>0</v>
      </c>
      <c r="N33" s="64">
        <f>L33+M33</f>
        <v>0</v>
      </c>
    </row>
    <row r="34" spans="1:14" s="16" customFormat="1" ht="22.95" customHeight="1" x14ac:dyDescent="0.25">
      <c r="A34" s="89" t="s">
        <v>40</v>
      </c>
      <c r="B34" s="94" t="s">
        <v>42</v>
      </c>
      <c r="C34" s="95"/>
      <c r="D34" s="87">
        <f t="shared" ref="D34:M34" si="8">D37+D43</f>
        <v>0</v>
      </c>
      <c r="E34" s="87">
        <f t="shared" si="8"/>
        <v>181095</v>
      </c>
      <c r="F34" s="87">
        <f t="shared" si="8"/>
        <v>554208</v>
      </c>
      <c r="G34" s="85">
        <f t="shared" si="8"/>
        <v>53236</v>
      </c>
      <c r="H34" s="85">
        <f t="shared" si="8"/>
        <v>56305</v>
      </c>
      <c r="I34" s="85">
        <f t="shared" si="8"/>
        <v>43540</v>
      </c>
      <c r="J34" s="85">
        <f t="shared" si="8"/>
        <v>340613</v>
      </c>
      <c r="K34" s="87">
        <f t="shared" si="8"/>
        <v>4003</v>
      </c>
      <c r="L34" s="75">
        <f t="shared" si="8"/>
        <v>1233000</v>
      </c>
      <c r="M34" s="75">
        <f t="shared" si="8"/>
        <v>0</v>
      </c>
      <c r="N34" s="77">
        <f>L34+M34</f>
        <v>1233000</v>
      </c>
    </row>
    <row r="35" spans="1:14" s="17" customFormat="1" ht="24.45" customHeight="1" x14ac:dyDescent="0.25">
      <c r="A35" s="90"/>
      <c r="B35" s="79" t="s">
        <v>75</v>
      </c>
      <c r="C35" s="80"/>
      <c r="D35" s="88"/>
      <c r="E35" s="88"/>
      <c r="F35" s="88"/>
      <c r="G35" s="86"/>
      <c r="H35" s="86"/>
      <c r="I35" s="86"/>
      <c r="J35" s="86"/>
      <c r="K35" s="88"/>
      <c r="L35" s="76"/>
      <c r="M35" s="76"/>
      <c r="N35" s="78"/>
    </row>
    <row r="36" spans="1:14" s="17" customFormat="1" ht="20.55" customHeight="1" x14ac:dyDescent="0.25">
      <c r="A36" s="91"/>
      <c r="B36" s="79" t="s">
        <v>32</v>
      </c>
      <c r="C36" s="80"/>
      <c r="D36" s="88"/>
      <c r="E36" s="88"/>
      <c r="F36" s="88"/>
      <c r="G36" s="86"/>
      <c r="H36" s="86"/>
      <c r="I36" s="86"/>
      <c r="J36" s="86"/>
      <c r="K36" s="88"/>
      <c r="L36" s="76"/>
      <c r="M36" s="76"/>
      <c r="N36" s="78"/>
    </row>
    <row r="37" spans="1:14" s="17" customFormat="1" ht="20.55" customHeight="1" x14ac:dyDescent="0.25">
      <c r="A37" s="58" t="s">
        <v>62</v>
      </c>
      <c r="B37" s="81" t="s">
        <v>17</v>
      </c>
      <c r="C37" s="82"/>
      <c r="D37" s="71">
        <f t="shared" ref="D37:M37" si="9">SUM(D38:D42)</f>
        <v>0</v>
      </c>
      <c r="E37" s="71">
        <f t="shared" si="9"/>
        <v>181095</v>
      </c>
      <c r="F37" s="71">
        <f t="shared" si="9"/>
        <v>554208</v>
      </c>
      <c r="G37" s="72">
        <f t="shared" si="9"/>
        <v>53236</v>
      </c>
      <c r="H37" s="72">
        <f t="shared" si="9"/>
        <v>56305</v>
      </c>
      <c r="I37" s="72">
        <f t="shared" si="9"/>
        <v>43540</v>
      </c>
      <c r="J37" s="72">
        <f t="shared" si="9"/>
        <v>340613</v>
      </c>
      <c r="K37" s="71">
        <f t="shared" si="9"/>
        <v>4003</v>
      </c>
      <c r="L37" s="73">
        <f t="shared" si="9"/>
        <v>1233000</v>
      </c>
      <c r="M37" s="73">
        <f t="shared" si="9"/>
        <v>0</v>
      </c>
      <c r="N37" s="59">
        <f>L37+M37</f>
        <v>1233000</v>
      </c>
    </row>
    <row r="38" spans="1:14" s="17" customFormat="1" x14ac:dyDescent="0.25">
      <c r="A38" s="60" t="s">
        <v>63</v>
      </c>
      <c r="B38" s="67" t="s">
        <v>14</v>
      </c>
      <c r="C38" s="68" t="s">
        <v>50</v>
      </c>
      <c r="D38" s="39">
        <v>0</v>
      </c>
      <c r="E38" s="39">
        <v>11593</v>
      </c>
      <c r="F38" s="39">
        <v>12172</v>
      </c>
      <c r="G38" s="39">
        <v>10186</v>
      </c>
      <c r="H38" s="39">
        <v>13305</v>
      </c>
      <c r="I38" s="39">
        <v>5540</v>
      </c>
      <c r="J38" s="39">
        <v>17302</v>
      </c>
      <c r="K38" s="39">
        <v>4003</v>
      </c>
      <c r="L38" s="51">
        <f>E38+F38+G38+H38+I38+J38+K38</f>
        <v>74101</v>
      </c>
      <c r="M38" s="51">
        <v>0</v>
      </c>
      <c r="N38" s="61">
        <f t="shared" ref="N38:N44" si="10">L38+M38</f>
        <v>74101</v>
      </c>
    </row>
    <row r="39" spans="1:14" s="17" customFormat="1" x14ac:dyDescent="0.25">
      <c r="A39" s="60" t="s">
        <v>64</v>
      </c>
      <c r="B39" s="69" t="s">
        <v>51</v>
      </c>
      <c r="C39" s="70" t="s">
        <v>52</v>
      </c>
      <c r="D39" s="39">
        <v>0</v>
      </c>
      <c r="E39" s="39">
        <v>41452</v>
      </c>
      <c r="F39" s="39">
        <v>57845</v>
      </c>
      <c r="G39" s="39">
        <v>43000</v>
      </c>
      <c r="H39" s="39">
        <v>43000</v>
      </c>
      <c r="I39" s="39">
        <v>38000</v>
      </c>
      <c r="J39" s="39">
        <v>12000</v>
      </c>
      <c r="K39" s="39">
        <v>0</v>
      </c>
      <c r="L39" s="51">
        <f>E39+F39+G39+H39+I39+J39+K39</f>
        <v>235297</v>
      </c>
      <c r="M39" s="51">
        <v>0</v>
      </c>
      <c r="N39" s="61">
        <f t="shared" si="10"/>
        <v>235297</v>
      </c>
    </row>
    <row r="40" spans="1:14" s="17" customFormat="1" ht="52.8" x14ac:dyDescent="0.25">
      <c r="A40" s="60" t="s">
        <v>65</v>
      </c>
      <c r="B40" s="67" t="s">
        <v>53</v>
      </c>
      <c r="C40" s="67" t="s">
        <v>80</v>
      </c>
      <c r="D40" s="39">
        <v>0</v>
      </c>
      <c r="E40" s="39">
        <v>128000</v>
      </c>
      <c r="F40" s="39">
        <v>245141</v>
      </c>
      <c r="G40" s="39">
        <v>0</v>
      </c>
      <c r="H40" s="39">
        <v>0</v>
      </c>
      <c r="I40" s="39">
        <v>0</v>
      </c>
      <c r="J40" s="39">
        <v>29850</v>
      </c>
      <c r="K40" s="39">
        <v>0</v>
      </c>
      <c r="L40" s="51">
        <f>E40+F40+G40+H40+I40+J40+K40</f>
        <v>402991</v>
      </c>
      <c r="M40" s="51">
        <v>0</v>
      </c>
      <c r="N40" s="61">
        <f t="shared" si="10"/>
        <v>402991</v>
      </c>
    </row>
    <row r="41" spans="1:14" s="17" customFormat="1" ht="41.55" customHeight="1" x14ac:dyDescent="0.25">
      <c r="A41" s="60" t="s">
        <v>66</v>
      </c>
      <c r="B41" s="67" t="s">
        <v>78</v>
      </c>
      <c r="C41" s="67" t="s">
        <v>79</v>
      </c>
      <c r="D41" s="39">
        <v>0</v>
      </c>
      <c r="E41" s="39">
        <v>0</v>
      </c>
      <c r="F41" s="39">
        <v>239000</v>
      </c>
      <c r="G41" s="39">
        <v>0</v>
      </c>
      <c r="H41" s="39">
        <v>0</v>
      </c>
      <c r="I41" s="39">
        <v>0</v>
      </c>
      <c r="J41" s="39">
        <v>281461</v>
      </c>
      <c r="K41" s="39">
        <v>0</v>
      </c>
      <c r="L41" s="51">
        <f>E41+F41+G41+H41+I41+J41+K41</f>
        <v>520461</v>
      </c>
      <c r="M41" s="51">
        <v>0</v>
      </c>
      <c r="N41" s="61">
        <f>L41+M41</f>
        <v>520461</v>
      </c>
    </row>
    <row r="42" spans="1:14" s="17" customFormat="1" x14ac:dyDescent="0.25">
      <c r="A42" s="60" t="s">
        <v>77</v>
      </c>
      <c r="B42" s="67" t="s">
        <v>54</v>
      </c>
      <c r="C42" s="68" t="s">
        <v>55</v>
      </c>
      <c r="D42" s="39">
        <v>0</v>
      </c>
      <c r="E42" s="39">
        <v>50</v>
      </c>
      <c r="F42" s="39">
        <v>50</v>
      </c>
      <c r="G42" s="39">
        <v>50</v>
      </c>
      <c r="H42" s="39">
        <v>0</v>
      </c>
      <c r="I42" s="39">
        <v>0</v>
      </c>
      <c r="J42" s="39">
        <v>0</v>
      </c>
      <c r="K42" s="39">
        <v>0</v>
      </c>
      <c r="L42" s="51">
        <f>E42+F42+G42+H42+I42+J42+K42</f>
        <v>150</v>
      </c>
      <c r="M42" s="51">
        <v>0</v>
      </c>
      <c r="N42" s="61">
        <f t="shared" si="10"/>
        <v>150</v>
      </c>
    </row>
    <row r="43" spans="1:14" s="1" customFormat="1" ht="13.8" thickBot="1" x14ac:dyDescent="0.3">
      <c r="A43" s="66" t="s">
        <v>67</v>
      </c>
      <c r="B43" s="83" t="s">
        <v>9</v>
      </c>
      <c r="C43" s="84"/>
      <c r="D43" s="62">
        <v>0</v>
      </c>
      <c r="E43" s="62">
        <v>0</v>
      </c>
      <c r="F43" s="62">
        <v>0</v>
      </c>
      <c r="G43" s="62">
        <v>0</v>
      </c>
      <c r="H43" s="62">
        <v>0</v>
      </c>
      <c r="I43" s="62">
        <v>0</v>
      </c>
      <c r="J43" s="62">
        <v>0</v>
      </c>
      <c r="K43" s="62">
        <v>0</v>
      </c>
      <c r="L43" s="63">
        <v>0</v>
      </c>
      <c r="M43" s="63">
        <v>0</v>
      </c>
      <c r="N43" s="64">
        <f t="shared" si="10"/>
        <v>0</v>
      </c>
    </row>
    <row r="44" spans="1:14" s="16" customFormat="1" ht="22.95" customHeight="1" x14ac:dyDescent="0.25">
      <c r="A44" s="89" t="s">
        <v>41</v>
      </c>
      <c r="B44" s="94" t="s">
        <v>43</v>
      </c>
      <c r="C44" s="95"/>
      <c r="D44" s="87">
        <f t="shared" ref="D44:M44" si="11">D47+D50</f>
        <v>0</v>
      </c>
      <c r="E44" s="87">
        <f t="shared" si="11"/>
        <v>0</v>
      </c>
      <c r="F44" s="87">
        <f t="shared" si="11"/>
        <v>40469</v>
      </c>
      <c r="G44" s="85">
        <f t="shared" si="11"/>
        <v>232693</v>
      </c>
      <c r="H44" s="85">
        <f t="shared" si="11"/>
        <v>236322</v>
      </c>
      <c r="I44" s="85">
        <f t="shared" si="11"/>
        <v>255580</v>
      </c>
      <c r="J44" s="85">
        <f t="shared" si="11"/>
        <v>541035</v>
      </c>
      <c r="K44" s="87">
        <f t="shared" si="11"/>
        <v>420956</v>
      </c>
      <c r="L44" s="75">
        <f t="shared" si="11"/>
        <v>1727055</v>
      </c>
      <c r="M44" s="75">
        <f t="shared" si="11"/>
        <v>0</v>
      </c>
      <c r="N44" s="77">
        <f t="shared" si="10"/>
        <v>1727055</v>
      </c>
    </row>
    <row r="45" spans="1:14" s="17" customFormat="1" ht="24.45" customHeight="1" x14ac:dyDescent="0.25">
      <c r="A45" s="90"/>
      <c r="B45" s="79" t="s">
        <v>76</v>
      </c>
      <c r="C45" s="80"/>
      <c r="D45" s="88"/>
      <c r="E45" s="88"/>
      <c r="F45" s="88"/>
      <c r="G45" s="86"/>
      <c r="H45" s="86"/>
      <c r="I45" s="86"/>
      <c r="J45" s="86"/>
      <c r="K45" s="88"/>
      <c r="L45" s="76"/>
      <c r="M45" s="76"/>
      <c r="N45" s="78"/>
    </row>
    <row r="46" spans="1:14" s="17" customFormat="1" ht="20.55" customHeight="1" x14ac:dyDescent="0.25">
      <c r="A46" s="91"/>
      <c r="B46" s="79" t="s">
        <v>44</v>
      </c>
      <c r="C46" s="80"/>
      <c r="D46" s="88"/>
      <c r="E46" s="88"/>
      <c r="F46" s="88"/>
      <c r="G46" s="86"/>
      <c r="H46" s="86"/>
      <c r="I46" s="86"/>
      <c r="J46" s="86"/>
      <c r="K46" s="88"/>
      <c r="L46" s="76"/>
      <c r="M46" s="76"/>
      <c r="N46" s="78"/>
    </row>
    <row r="47" spans="1:14" s="17" customFormat="1" ht="20.55" customHeight="1" x14ac:dyDescent="0.25">
      <c r="A47" s="58" t="s">
        <v>68</v>
      </c>
      <c r="B47" s="81" t="s">
        <v>17</v>
      </c>
      <c r="C47" s="82"/>
      <c r="D47" s="71">
        <f t="shared" ref="D47:K47" si="12">SUM(D48:D49)</f>
        <v>0</v>
      </c>
      <c r="E47" s="71">
        <f t="shared" si="12"/>
        <v>0</v>
      </c>
      <c r="F47" s="71">
        <f t="shared" si="12"/>
        <v>40469</v>
      </c>
      <c r="G47" s="71">
        <f t="shared" si="12"/>
        <v>232693</v>
      </c>
      <c r="H47" s="71">
        <f t="shared" si="12"/>
        <v>236322</v>
      </c>
      <c r="I47" s="71">
        <f t="shared" si="12"/>
        <v>255580</v>
      </c>
      <c r="J47" s="71">
        <f t="shared" si="12"/>
        <v>541035</v>
      </c>
      <c r="K47" s="71">
        <f t="shared" si="12"/>
        <v>420956</v>
      </c>
      <c r="L47" s="73">
        <f>F47+G47+H47+I47+J47+K47</f>
        <v>1727055</v>
      </c>
      <c r="M47" s="73">
        <f>SUM(M48:M49)</f>
        <v>0</v>
      </c>
      <c r="N47" s="59">
        <f>L47+M47</f>
        <v>1727055</v>
      </c>
    </row>
    <row r="48" spans="1:14" s="17" customFormat="1" x14ac:dyDescent="0.25">
      <c r="A48" s="60" t="s">
        <v>69</v>
      </c>
      <c r="B48" s="67" t="s">
        <v>14</v>
      </c>
      <c r="C48" s="68" t="s">
        <v>50</v>
      </c>
      <c r="D48" s="39">
        <v>0</v>
      </c>
      <c r="E48" s="39">
        <v>0</v>
      </c>
      <c r="F48" s="39">
        <v>4869</v>
      </c>
      <c r="G48" s="39">
        <v>5093</v>
      </c>
      <c r="H48" s="39">
        <v>5322</v>
      </c>
      <c r="I48" s="39">
        <v>11080</v>
      </c>
      <c r="J48" s="39">
        <v>11535</v>
      </c>
      <c r="K48" s="39">
        <v>8005</v>
      </c>
      <c r="L48" s="73">
        <f>F48+G48+H48+I48+J48+K48</f>
        <v>45904</v>
      </c>
      <c r="M48" s="51">
        <v>0</v>
      </c>
      <c r="N48" s="61">
        <f>L48+M48</f>
        <v>45904</v>
      </c>
    </row>
    <row r="49" spans="1:14" s="17" customFormat="1" ht="66" x14ac:dyDescent="0.25">
      <c r="A49" s="60" t="s">
        <v>70</v>
      </c>
      <c r="B49" s="69" t="s">
        <v>48</v>
      </c>
      <c r="C49" s="70" t="s">
        <v>85</v>
      </c>
      <c r="D49" s="39">
        <v>0</v>
      </c>
      <c r="E49" s="39">
        <v>0</v>
      </c>
      <c r="F49" s="39">
        <v>35600</v>
      </c>
      <c r="G49" s="39">
        <v>227600</v>
      </c>
      <c r="H49" s="39">
        <v>231000</v>
      </c>
      <c r="I49" s="39">
        <v>244500</v>
      </c>
      <c r="J49" s="39">
        <v>529500</v>
      </c>
      <c r="K49" s="39">
        <v>412951</v>
      </c>
      <c r="L49" s="73">
        <f>F49+G49+H49+I49+J49+K49</f>
        <v>1681151</v>
      </c>
      <c r="M49" s="51">
        <v>0</v>
      </c>
      <c r="N49" s="61">
        <f>L49+M49</f>
        <v>1681151</v>
      </c>
    </row>
    <row r="50" spans="1:14" s="1" customFormat="1" ht="21" customHeight="1" thickBot="1" x14ac:dyDescent="0.3">
      <c r="A50" s="66" t="s">
        <v>71</v>
      </c>
      <c r="B50" s="83" t="s">
        <v>9</v>
      </c>
      <c r="C50" s="84"/>
      <c r="D50" s="62">
        <v>0</v>
      </c>
      <c r="E50" s="62">
        <v>0</v>
      </c>
      <c r="F50" s="62">
        <v>0</v>
      </c>
      <c r="G50" s="62">
        <v>0</v>
      </c>
      <c r="H50" s="62">
        <v>0</v>
      </c>
      <c r="I50" s="62">
        <v>0</v>
      </c>
      <c r="J50" s="62">
        <v>0</v>
      </c>
      <c r="K50" s="62">
        <v>0</v>
      </c>
      <c r="L50" s="63">
        <v>0</v>
      </c>
      <c r="M50" s="63">
        <v>0</v>
      </c>
      <c r="N50" s="64">
        <f>L50+M50</f>
        <v>0</v>
      </c>
    </row>
    <row r="51" spans="1:14" s="16" customFormat="1" ht="22.95" customHeight="1" x14ac:dyDescent="0.25">
      <c r="A51" s="89" t="s">
        <v>87</v>
      </c>
      <c r="B51" s="92" t="s">
        <v>99</v>
      </c>
      <c r="C51" s="93"/>
      <c r="D51" s="87">
        <f t="shared" ref="D51:M51" si="13">D54+D57</f>
        <v>0</v>
      </c>
      <c r="E51" s="87">
        <f t="shared" si="13"/>
        <v>0</v>
      </c>
      <c r="F51" s="87">
        <f t="shared" si="13"/>
        <v>0</v>
      </c>
      <c r="G51" s="85">
        <f t="shared" si="13"/>
        <v>0</v>
      </c>
      <c r="H51" s="85">
        <f t="shared" si="13"/>
        <v>94767.13</v>
      </c>
      <c r="I51" s="85">
        <f t="shared" si="13"/>
        <v>29839.289999999997</v>
      </c>
      <c r="J51" s="85">
        <f t="shared" si="13"/>
        <v>29839.289999999997</v>
      </c>
      <c r="K51" s="87">
        <f t="shared" si="13"/>
        <v>29839.289999999997</v>
      </c>
      <c r="L51" s="75">
        <f t="shared" si="13"/>
        <v>184285.00000000003</v>
      </c>
      <c r="M51" s="75">
        <f t="shared" si="13"/>
        <v>0</v>
      </c>
      <c r="N51" s="77">
        <f t="shared" ref="N51" si="14">L51+M51</f>
        <v>184285.00000000003</v>
      </c>
    </row>
    <row r="52" spans="1:14" s="17" customFormat="1" ht="24.45" customHeight="1" x14ac:dyDescent="0.25">
      <c r="A52" s="90"/>
      <c r="B52" s="79" t="s">
        <v>102</v>
      </c>
      <c r="C52" s="80"/>
      <c r="D52" s="88"/>
      <c r="E52" s="88"/>
      <c r="F52" s="88"/>
      <c r="G52" s="86"/>
      <c r="H52" s="86"/>
      <c r="I52" s="86"/>
      <c r="J52" s="86"/>
      <c r="K52" s="88"/>
      <c r="L52" s="76"/>
      <c r="M52" s="76"/>
      <c r="N52" s="78"/>
    </row>
    <row r="53" spans="1:14" s="17" customFormat="1" ht="20.55" customHeight="1" x14ac:dyDescent="0.25">
      <c r="A53" s="91"/>
      <c r="B53" s="79" t="s">
        <v>101</v>
      </c>
      <c r="C53" s="80"/>
      <c r="D53" s="88"/>
      <c r="E53" s="88"/>
      <c r="F53" s="88"/>
      <c r="G53" s="86"/>
      <c r="H53" s="86"/>
      <c r="I53" s="86"/>
      <c r="J53" s="86"/>
      <c r="K53" s="88"/>
      <c r="L53" s="76"/>
      <c r="M53" s="76"/>
      <c r="N53" s="78"/>
    </row>
    <row r="54" spans="1:14" s="17" customFormat="1" ht="20.55" customHeight="1" x14ac:dyDescent="0.25">
      <c r="A54" s="58" t="s">
        <v>88</v>
      </c>
      <c r="B54" s="81" t="s">
        <v>17</v>
      </c>
      <c r="C54" s="82"/>
      <c r="D54" s="71">
        <f t="shared" ref="D54:K54" si="15">SUM(D55:D56)</f>
        <v>0</v>
      </c>
      <c r="E54" s="71">
        <f t="shared" si="15"/>
        <v>0</v>
      </c>
      <c r="F54" s="71">
        <f t="shared" si="15"/>
        <v>0</v>
      </c>
      <c r="G54" s="71">
        <f t="shared" si="15"/>
        <v>0</v>
      </c>
      <c r="H54" s="71">
        <f t="shared" si="15"/>
        <v>93828.85</v>
      </c>
      <c r="I54" s="71">
        <f t="shared" si="15"/>
        <v>29543.85</v>
      </c>
      <c r="J54" s="71">
        <f t="shared" si="15"/>
        <v>29543.85</v>
      </c>
      <c r="K54" s="71">
        <f t="shared" si="15"/>
        <v>29543.85</v>
      </c>
      <c r="L54" s="73">
        <f>F54+G54+H54+I54+J54+K54</f>
        <v>182460.40000000002</v>
      </c>
      <c r="M54" s="73">
        <f>SUM(M55:M56)</f>
        <v>0</v>
      </c>
      <c r="N54" s="59">
        <f>L54+M54</f>
        <v>182460.40000000002</v>
      </c>
    </row>
    <row r="55" spans="1:14" s="17" customFormat="1" ht="25.2" customHeight="1" x14ac:dyDescent="0.25">
      <c r="A55" s="60" t="s">
        <v>89</v>
      </c>
      <c r="B55" s="67" t="s">
        <v>108</v>
      </c>
      <c r="C55" s="68" t="s">
        <v>109</v>
      </c>
      <c r="D55" s="39">
        <v>0</v>
      </c>
      <c r="E55" s="39">
        <v>0</v>
      </c>
      <c r="F55" s="39">
        <v>0</v>
      </c>
      <c r="G55" s="39">
        <v>0</v>
      </c>
      <c r="H55" s="39">
        <v>29543.85</v>
      </c>
      <c r="I55" s="39">
        <v>29543.85</v>
      </c>
      <c r="J55" s="39">
        <v>29543.85</v>
      </c>
      <c r="K55" s="39">
        <v>29543.85</v>
      </c>
      <c r="L55" s="73">
        <f>F55+G55+H55+I55+J55+K55</f>
        <v>118175.4</v>
      </c>
      <c r="M55" s="51">
        <v>0</v>
      </c>
      <c r="N55" s="61">
        <f>L55+M55</f>
        <v>118175.4</v>
      </c>
    </row>
    <row r="56" spans="1:14" s="17" customFormat="1" ht="52.8" x14ac:dyDescent="0.25">
      <c r="A56" s="60" t="s">
        <v>90</v>
      </c>
      <c r="B56" s="69" t="s">
        <v>46</v>
      </c>
      <c r="C56" s="70" t="s">
        <v>110</v>
      </c>
      <c r="D56" s="39">
        <v>0</v>
      </c>
      <c r="E56" s="39">
        <v>0</v>
      </c>
      <c r="F56" s="39">
        <v>0</v>
      </c>
      <c r="G56" s="39">
        <v>0</v>
      </c>
      <c r="H56" s="39">
        <v>64285</v>
      </c>
      <c r="I56" s="39">
        <v>0</v>
      </c>
      <c r="J56" s="39">
        <v>0</v>
      </c>
      <c r="K56" s="39">
        <v>0</v>
      </c>
      <c r="L56" s="73">
        <f>F56+G56+H56+I56+J56+K56</f>
        <v>64285</v>
      </c>
      <c r="M56" s="51">
        <v>0</v>
      </c>
      <c r="N56" s="61">
        <f>L56+M56</f>
        <v>64285</v>
      </c>
    </row>
    <row r="57" spans="1:14" s="1" customFormat="1" ht="23.4" customHeight="1" thickBot="1" x14ac:dyDescent="0.3">
      <c r="A57" s="66" t="s">
        <v>91</v>
      </c>
      <c r="B57" s="83" t="s">
        <v>9</v>
      </c>
      <c r="C57" s="84"/>
      <c r="D57" s="62">
        <v>0</v>
      </c>
      <c r="E57" s="62">
        <v>0</v>
      </c>
      <c r="F57" s="62">
        <v>0</v>
      </c>
      <c r="G57" s="62">
        <v>0</v>
      </c>
      <c r="H57" s="62">
        <f>ROUND(H54*0.01,2)-0.01</f>
        <v>938.28</v>
      </c>
      <c r="I57" s="62">
        <f t="shared" ref="I57:K57" si="16">ROUND(I54*0.01,2)</f>
        <v>295.44</v>
      </c>
      <c r="J57" s="62">
        <f t="shared" si="16"/>
        <v>295.44</v>
      </c>
      <c r="K57" s="62">
        <f t="shared" si="16"/>
        <v>295.44</v>
      </c>
      <c r="L57" s="63">
        <f>SUM(G57:K57)</f>
        <v>1824.6000000000001</v>
      </c>
      <c r="M57" s="63">
        <v>0</v>
      </c>
      <c r="N57" s="64">
        <f>L57+M57</f>
        <v>1824.6000000000001</v>
      </c>
    </row>
    <row r="58" spans="1:14" s="16" customFormat="1" ht="22.95" customHeight="1" x14ac:dyDescent="0.25">
      <c r="A58" s="89" t="s">
        <v>92</v>
      </c>
      <c r="B58" s="92" t="s">
        <v>100</v>
      </c>
      <c r="C58" s="93"/>
      <c r="D58" s="87">
        <f t="shared" ref="D58:M58" si="17">D61+D64</f>
        <v>0</v>
      </c>
      <c r="E58" s="87">
        <f t="shared" si="17"/>
        <v>0</v>
      </c>
      <c r="F58" s="87">
        <f t="shared" si="17"/>
        <v>0</v>
      </c>
      <c r="G58" s="85">
        <f t="shared" si="17"/>
        <v>0</v>
      </c>
      <c r="H58" s="85">
        <f t="shared" si="17"/>
        <v>59084.89</v>
      </c>
      <c r="I58" s="85">
        <f t="shared" si="17"/>
        <v>472705.66</v>
      </c>
      <c r="J58" s="85">
        <f t="shared" si="17"/>
        <v>125965.59</v>
      </c>
      <c r="K58" s="87">
        <f t="shared" si="17"/>
        <v>129765.86</v>
      </c>
      <c r="L58" s="75">
        <f t="shared" si="17"/>
        <v>787522</v>
      </c>
      <c r="M58" s="75">
        <f t="shared" si="17"/>
        <v>0</v>
      </c>
      <c r="N58" s="77">
        <f t="shared" ref="N58" si="18">L58+M58</f>
        <v>787522</v>
      </c>
    </row>
    <row r="59" spans="1:14" s="17" customFormat="1" ht="24.45" customHeight="1" x14ac:dyDescent="0.25">
      <c r="A59" s="90"/>
      <c r="B59" s="79" t="s">
        <v>97</v>
      </c>
      <c r="C59" s="80"/>
      <c r="D59" s="88"/>
      <c r="E59" s="88"/>
      <c r="F59" s="88"/>
      <c r="G59" s="86"/>
      <c r="H59" s="86"/>
      <c r="I59" s="86"/>
      <c r="J59" s="86"/>
      <c r="K59" s="88"/>
      <c r="L59" s="76"/>
      <c r="M59" s="76"/>
      <c r="N59" s="78"/>
    </row>
    <row r="60" spans="1:14" s="17" customFormat="1" ht="20.55" customHeight="1" x14ac:dyDescent="0.25">
      <c r="A60" s="91"/>
      <c r="B60" s="79" t="s">
        <v>98</v>
      </c>
      <c r="C60" s="80"/>
      <c r="D60" s="88"/>
      <c r="E60" s="88"/>
      <c r="F60" s="88"/>
      <c r="G60" s="86"/>
      <c r="H60" s="86"/>
      <c r="I60" s="86"/>
      <c r="J60" s="86"/>
      <c r="K60" s="88"/>
      <c r="L60" s="76"/>
      <c r="M60" s="76"/>
      <c r="N60" s="78"/>
    </row>
    <row r="61" spans="1:14" s="17" customFormat="1" ht="20.55" customHeight="1" x14ac:dyDescent="0.25">
      <c r="A61" s="58" t="s">
        <v>93</v>
      </c>
      <c r="B61" s="81" t="s">
        <v>17</v>
      </c>
      <c r="C61" s="82"/>
      <c r="D61" s="71">
        <f t="shared" ref="D61:K61" si="19">SUM(D62:D63)</f>
        <v>0</v>
      </c>
      <c r="E61" s="71">
        <f t="shared" si="19"/>
        <v>0</v>
      </c>
      <c r="F61" s="71">
        <f t="shared" si="19"/>
        <v>0</v>
      </c>
      <c r="G61" s="71">
        <f t="shared" si="19"/>
        <v>0</v>
      </c>
      <c r="H61" s="71">
        <f t="shared" si="19"/>
        <v>57813</v>
      </c>
      <c r="I61" s="71">
        <f t="shared" si="19"/>
        <v>462530</v>
      </c>
      <c r="J61" s="71">
        <f t="shared" si="19"/>
        <v>123254</v>
      </c>
      <c r="K61" s="71">
        <f t="shared" si="19"/>
        <v>126972.47</v>
      </c>
      <c r="L61" s="73">
        <f>F61+G61+H61+I61+J61+K61</f>
        <v>770569.47</v>
      </c>
      <c r="M61" s="73">
        <f>SUM(M62:M63)</f>
        <v>0</v>
      </c>
      <c r="N61" s="59">
        <f>L61+M61</f>
        <v>770569.47</v>
      </c>
    </row>
    <row r="62" spans="1:14" s="17" customFormat="1" ht="25.2" customHeight="1" x14ac:dyDescent="0.25">
      <c r="A62" s="60" t="s">
        <v>94</v>
      </c>
      <c r="B62" s="67" t="s">
        <v>104</v>
      </c>
      <c r="C62" s="68" t="s">
        <v>105</v>
      </c>
      <c r="D62" s="39">
        <v>0</v>
      </c>
      <c r="E62" s="39">
        <v>0</v>
      </c>
      <c r="F62" s="39">
        <v>0</v>
      </c>
      <c r="G62" s="39">
        <v>0</v>
      </c>
      <c r="H62" s="39">
        <v>57813</v>
      </c>
      <c r="I62" s="39">
        <v>60530</v>
      </c>
      <c r="J62" s="39">
        <v>63254</v>
      </c>
      <c r="K62" s="39">
        <v>66972.47</v>
      </c>
      <c r="L62" s="73">
        <f>F62+G62+H62+I62+J62+K62</f>
        <v>248569.47</v>
      </c>
      <c r="M62" s="51">
        <v>0</v>
      </c>
      <c r="N62" s="61">
        <f>L62+M62</f>
        <v>248569.47</v>
      </c>
    </row>
    <row r="63" spans="1:14" s="17" customFormat="1" ht="92.4" x14ac:dyDescent="0.25">
      <c r="A63" s="60" t="s">
        <v>95</v>
      </c>
      <c r="B63" s="69" t="s">
        <v>106</v>
      </c>
      <c r="C63" s="70" t="s">
        <v>107</v>
      </c>
      <c r="D63" s="39">
        <v>0</v>
      </c>
      <c r="E63" s="39">
        <v>0</v>
      </c>
      <c r="F63" s="39">
        <v>0</v>
      </c>
      <c r="G63" s="39">
        <v>0</v>
      </c>
      <c r="H63" s="39">
        <v>0</v>
      </c>
      <c r="I63" s="39">
        <v>402000</v>
      </c>
      <c r="J63" s="39">
        <v>60000</v>
      </c>
      <c r="K63" s="39">
        <v>60000</v>
      </c>
      <c r="L63" s="73">
        <f>F63+G63+H63+I63+J63+K63</f>
        <v>522000</v>
      </c>
      <c r="M63" s="51">
        <v>0</v>
      </c>
      <c r="N63" s="61">
        <f>L63+M63</f>
        <v>522000</v>
      </c>
    </row>
    <row r="64" spans="1:14" s="1" customFormat="1" ht="24" customHeight="1" thickBot="1" x14ac:dyDescent="0.3">
      <c r="A64" s="66" t="s">
        <v>96</v>
      </c>
      <c r="B64" s="83" t="s">
        <v>103</v>
      </c>
      <c r="C64" s="84"/>
      <c r="D64" s="62">
        <v>0</v>
      </c>
      <c r="E64" s="62">
        <v>0</v>
      </c>
      <c r="F64" s="62">
        <v>0</v>
      </c>
      <c r="G64" s="62">
        <v>0</v>
      </c>
      <c r="H64" s="62">
        <f>ROUND(H61*0.022,2)</f>
        <v>1271.8900000000001</v>
      </c>
      <c r="I64" s="62">
        <f t="shared" ref="I64:K64" si="20">ROUND(I61*0.022,2)</f>
        <v>10175.66</v>
      </c>
      <c r="J64" s="62">
        <f t="shared" si="20"/>
        <v>2711.59</v>
      </c>
      <c r="K64" s="62">
        <f t="shared" si="20"/>
        <v>2793.39</v>
      </c>
      <c r="L64" s="63">
        <f>SUM(D64:K64)</f>
        <v>16952.53</v>
      </c>
      <c r="M64" s="63">
        <v>0</v>
      </c>
      <c r="N64" s="64">
        <f>L64+M64</f>
        <v>16952.53</v>
      </c>
    </row>
    <row r="65" spans="1:14" s="1" customFormat="1" ht="17.399999999999999" customHeight="1" x14ac:dyDescent="0.25">
      <c r="A65" s="6"/>
      <c r="B65" s="7" t="s">
        <v>10</v>
      </c>
      <c r="C65" s="7"/>
      <c r="D65" s="40">
        <f>N11+N19+N27+N34+N44+N51+N58</f>
        <v>7371862</v>
      </c>
      <c r="E65" s="23"/>
      <c r="F65" s="20"/>
      <c r="G65" s="20"/>
      <c r="H65" s="20"/>
      <c r="I65" s="20"/>
      <c r="J65" s="20"/>
      <c r="K65" s="20"/>
      <c r="L65" s="20"/>
    </row>
    <row r="66" spans="1:14" x14ac:dyDescent="0.25">
      <c r="A66" s="10"/>
      <c r="B66" s="11"/>
      <c r="C66" s="11"/>
    </row>
    <row r="68" spans="1:14" x14ac:dyDescent="0.25">
      <c r="A68" s="9" t="s">
        <v>16</v>
      </c>
      <c r="B68" s="11"/>
      <c r="C68" s="11"/>
      <c r="E68" s="14"/>
      <c r="F68" s="14"/>
      <c r="G68" s="14"/>
      <c r="H68" s="14"/>
      <c r="I68" s="14"/>
      <c r="J68" s="14"/>
      <c r="K68" s="14"/>
      <c r="L68" s="14"/>
      <c r="M68" s="14"/>
      <c r="N68" s="14"/>
    </row>
    <row r="69" spans="1:14" s="8" customFormat="1" x14ac:dyDescent="0.25">
      <c r="A69" s="13"/>
      <c r="B69" s="5"/>
      <c r="C69" s="5"/>
      <c r="D69" s="14"/>
      <c r="E69" s="14"/>
      <c r="F69" s="14"/>
      <c r="G69" s="14"/>
      <c r="H69" s="14"/>
      <c r="I69" s="14"/>
      <c r="J69" s="14"/>
      <c r="K69" s="14"/>
      <c r="L69" s="14"/>
    </row>
    <row r="70" spans="1:14" s="19" customFormat="1" x14ac:dyDescent="0.25">
      <c r="A70"/>
      <c r="B70" s="34" t="s">
        <v>3</v>
      </c>
      <c r="C70" s="46"/>
      <c r="D70" s="25">
        <v>2022</v>
      </c>
      <c r="E70" s="25">
        <v>2023</v>
      </c>
      <c r="F70" s="25">
        <v>2024</v>
      </c>
      <c r="G70" s="25">
        <v>2025</v>
      </c>
      <c r="H70" s="25">
        <v>2026</v>
      </c>
      <c r="I70" s="25">
        <v>2027</v>
      </c>
      <c r="J70" s="25">
        <v>2028</v>
      </c>
      <c r="K70" s="41">
        <v>2029</v>
      </c>
      <c r="L70" s="42" t="s">
        <v>4</v>
      </c>
    </row>
    <row r="71" spans="1:14" s="19" customFormat="1" x14ac:dyDescent="0.25">
      <c r="A71" s="38"/>
      <c r="B71" s="35" t="s">
        <v>5</v>
      </c>
      <c r="C71" s="35"/>
      <c r="D71" s="18" t="s">
        <v>6</v>
      </c>
      <c r="E71" s="18" t="s">
        <v>6</v>
      </c>
      <c r="F71" s="18" t="s">
        <v>6</v>
      </c>
      <c r="G71" s="18" t="s">
        <v>6</v>
      </c>
      <c r="H71" s="18" t="s">
        <v>6</v>
      </c>
      <c r="I71" s="18" t="s">
        <v>6</v>
      </c>
      <c r="J71" s="18" t="s">
        <v>6</v>
      </c>
      <c r="K71" s="12" t="s">
        <v>6</v>
      </c>
      <c r="L71" s="18" t="s">
        <v>6</v>
      </c>
    </row>
    <row r="72" spans="1:14" s="3" customFormat="1" ht="12.75" customHeight="1" x14ac:dyDescent="0.25">
      <c r="A72" s="36">
        <v>1</v>
      </c>
      <c r="B72" s="33" t="s">
        <v>15</v>
      </c>
      <c r="C72" s="33"/>
      <c r="D72" s="43"/>
      <c r="E72" s="43"/>
      <c r="F72" s="43"/>
      <c r="G72" s="43"/>
      <c r="H72" s="43"/>
      <c r="I72" s="43"/>
      <c r="J72" s="43"/>
      <c r="K72" s="44"/>
      <c r="L72" s="43"/>
    </row>
    <row r="73" spans="1:14" s="3" customFormat="1" x14ac:dyDescent="0.25">
      <c r="A73" s="36">
        <v>2</v>
      </c>
      <c r="B73" s="37" t="s">
        <v>20</v>
      </c>
      <c r="C73" s="37"/>
      <c r="D73" s="43">
        <f t="shared" ref="D73:K73" si="21">D11+D19+D27+D34+D44</f>
        <v>0</v>
      </c>
      <c r="E73" s="43">
        <f>E11+E19+E27+E34+E44+E51+E58</f>
        <v>271095</v>
      </c>
      <c r="F73" s="43">
        <f t="shared" ref="F73:K73" si="22">F11+F19+F27+F34+F44+F51+F58</f>
        <v>1511197.6366666667</v>
      </c>
      <c r="G73" s="43">
        <f t="shared" si="22"/>
        <v>1225682.2366666668</v>
      </c>
      <c r="H73" s="43">
        <f t="shared" si="22"/>
        <v>1210562.0766666664</v>
      </c>
      <c r="I73" s="43">
        <f t="shared" si="22"/>
        <v>1225538.02</v>
      </c>
      <c r="J73" s="43">
        <f t="shared" si="22"/>
        <v>1220818.8800000001</v>
      </c>
      <c r="K73" s="43">
        <f t="shared" si="22"/>
        <v>706968.15</v>
      </c>
      <c r="L73" s="43">
        <f>SUM(D73:K73)</f>
        <v>7371862.0000000009</v>
      </c>
    </row>
    <row r="74" spans="1:14" s="19" customFormat="1" x14ac:dyDescent="0.25">
      <c r="A74" s="30" t="s">
        <v>1</v>
      </c>
      <c r="B74" s="31" t="s">
        <v>21</v>
      </c>
      <c r="C74" s="31"/>
      <c r="D74" s="45">
        <f>D73*0.75</f>
        <v>0</v>
      </c>
      <c r="E74" s="45">
        <f t="shared" ref="E74:K74" si="23">E73*0.75</f>
        <v>203321.25</v>
      </c>
      <c r="F74" s="45">
        <f t="shared" si="23"/>
        <v>1133398.2275</v>
      </c>
      <c r="G74" s="45">
        <f t="shared" si="23"/>
        <v>919261.67750000011</v>
      </c>
      <c r="H74" s="45">
        <f t="shared" si="23"/>
        <v>907921.55749999988</v>
      </c>
      <c r="I74" s="45">
        <f t="shared" si="23"/>
        <v>919153.51500000001</v>
      </c>
      <c r="J74" s="45">
        <f t="shared" si="23"/>
        <v>915614.16000000015</v>
      </c>
      <c r="K74" s="45">
        <f t="shared" si="23"/>
        <v>530226.11250000005</v>
      </c>
      <c r="L74" s="45">
        <f>SUM(D74:K74)</f>
        <v>5528896.5000000009</v>
      </c>
    </row>
    <row r="75" spans="1:14" s="3" customFormat="1" x14ac:dyDescent="0.25">
      <c r="A75" s="30" t="s">
        <v>2</v>
      </c>
      <c r="B75" s="32" t="s">
        <v>22</v>
      </c>
      <c r="C75" s="32"/>
      <c r="D75" s="45">
        <f>D73*0.25</f>
        <v>0</v>
      </c>
      <c r="E75" s="45">
        <f t="shared" ref="E75:K75" si="24">E73*0.25</f>
        <v>67773.75</v>
      </c>
      <c r="F75" s="45">
        <f t="shared" si="24"/>
        <v>377799.40916666668</v>
      </c>
      <c r="G75" s="45">
        <f t="shared" si="24"/>
        <v>306420.5591666667</v>
      </c>
      <c r="H75" s="45">
        <f t="shared" si="24"/>
        <v>302640.51916666661</v>
      </c>
      <c r="I75" s="45">
        <f t="shared" si="24"/>
        <v>306384.505</v>
      </c>
      <c r="J75" s="45">
        <f t="shared" si="24"/>
        <v>305204.72000000003</v>
      </c>
      <c r="K75" s="45">
        <f t="shared" si="24"/>
        <v>176742.03750000001</v>
      </c>
      <c r="L75" s="45">
        <f>SUM(D75:K75)</f>
        <v>1842965.5000000002</v>
      </c>
    </row>
    <row r="76" spans="1:14" x14ac:dyDescent="0.25">
      <c r="A76" s="26"/>
      <c r="B76" s="27"/>
      <c r="C76" s="27"/>
      <c r="E76" s="29"/>
      <c r="F76" s="14"/>
      <c r="G76" s="14"/>
      <c r="H76" s="14"/>
      <c r="I76" s="14"/>
      <c r="J76" s="14"/>
      <c r="K76" s="29"/>
      <c r="L76" s="28"/>
    </row>
    <row r="78" spans="1:14" x14ac:dyDescent="0.25">
      <c r="A78" s="24"/>
      <c r="B78" s="24"/>
      <c r="C78" s="24"/>
      <c r="D78" s="24"/>
    </row>
  </sheetData>
  <mergeCells count="124">
    <mergeCell ref="C4:F4"/>
    <mergeCell ref="B7:C7"/>
    <mergeCell ref="I11:I13"/>
    <mergeCell ref="H11:H13"/>
    <mergeCell ref="A11:A13"/>
    <mergeCell ref="D11:D13"/>
    <mergeCell ref="A4:B4"/>
    <mergeCell ref="A5:E5"/>
    <mergeCell ref="M19:M21"/>
    <mergeCell ref="B22:C22"/>
    <mergeCell ref="F19:F21"/>
    <mergeCell ref="G19:G21"/>
    <mergeCell ref="D19:D21"/>
    <mergeCell ref="H19:H21"/>
    <mergeCell ref="B26:C26"/>
    <mergeCell ref="E19:E21"/>
    <mergeCell ref="M11:M13"/>
    <mergeCell ref="N11:N13"/>
    <mergeCell ref="J11:J13"/>
    <mergeCell ref="K11:K13"/>
    <mergeCell ref="L11:L13"/>
    <mergeCell ref="E11:E13"/>
    <mergeCell ref="F11:F13"/>
    <mergeCell ref="G11:G13"/>
    <mergeCell ref="N19:N21"/>
    <mergeCell ref="A19:A21"/>
    <mergeCell ref="L9:M9"/>
    <mergeCell ref="B11:C11"/>
    <mergeCell ref="B12:C12"/>
    <mergeCell ref="B13:C13"/>
    <mergeCell ref="B14:C14"/>
    <mergeCell ref="B18:C18"/>
    <mergeCell ref="I19:I21"/>
    <mergeCell ref="J19:J21"/>
    <mergeCell ref="K19:K21"/>
    <mergeCell ref="L19:L21"/>
    <mergeCell ref="B19:C19"/>
    <mergeCell ref="B20:C20"/>
    <mergeCell ref="B21:C21"/>
    <mergeCell ref="N27:N29"/>
    <mergeCell ref="B28:C28"/>
    <mergeCell ref="B29:C29"/>
    <mergeCell ref="B30:C30"/>
    <mergeCell ref="B33:C33"/>
    <mergeCell ref="I27:I29"/>
    <mergeCell ref="J27:J29"/>
    <mergeCell ref="K27:K29"/>
    <mergeCell ref="A34:A36"/>
    <mergeCell ref="B34:C34"/>
    <mergeCell ref="D34:D36"/>
    <mergeCell ref="E34:E36"/>
    <mergeCell ref="F34:F36"/>
    <mergeCell ref="H27:H29"/>
    <mergeCell ref="L27:L29"/>
    <mergeCell ref="M27:M29"/>
    <mergeCell ref="A27:A29"/>
    <mergeCell ref="B27:C27"/>
    <mergeCell ref="D27:D29"/>
    <mergeCell ref="E27:E29"/>
    <mergeCell ref="F27:F29"/>
    <mergeCell ref="G27:G29"/>
    <mergeCell ref="A44:A46"/>
    <mergeCell ref="B44:C44"/>
    <mergeCell ref="D44:D46"/>
    <mergeCell ref="E44:E46"/>
    <mergeCell ref="F44:F46"/>
    <mergeCell ref="G44:G46"/>
    <mergeCell ref="M34:M36"/>
    <mergeCell ref="N34:N36"/>
    <mergeCell ref="B35:C35"/>
    <mergeCell ref="B36:C36"/>
    <mergeCell ref="B37:C37"/>
    <mergeCell ref="B43:C43"/>
    <mergeCell ref="G34:G36"/>
    <mergeCell ref="H34:H36"/>
    <mergeCell ref="I34:I36"/>
    <mergeCell ref="J34:J36"/>
    <mergeCell ref="K34:K36"/>
    <mergeCell ref="L34:L36"/>
    <mergeCell ref="N44:N46"/>
    <mergeCell ref="B45:C45"/>
    <mergeCell ref="B46:C46"/>
    <mergeCell ref="B47:C47"/>
    <mergeCell ref="B50:C50"/>
    <mergeCell ref="H44:H46"/>
    <mergeCell ref="I44:I46"/>
    <mergeCell ref="J44:J46"/>
    <mergeCell ref="K44:K46"/>
    <mergeCell ref="L44:L46"/>
    <mergeCell ref="M44:M46"/>
    <mergeCell ref="N51:N53"/>
    <mergeCell ref="B52:C52"/>
    <mergeCell ref="B53:C53"/>
    <mergeCell ref="B54:C54"/>
    <mergeCell ref="B57:C57"/>
    <mergeCell ref="A58:A60"/>
    <mergeCell ref="B58:C58"/>
    <mergeCell ref="D58:D60"/>
    <mergeCell ref="E58:E60"/>
    <mergeCell ref="F58:F60"/>
    <mergeCell ref="H51:H53"/>
    <mergeCell ref="I51:I53"/>
    <mergeCell ref="J51:J53"/>
    <mergeCell ref="K51:K53"/>
    <mergeCell ref="L51:L53"/>
    <mergeCell ref="M51:M53"/>
    <mergeCell ref="A51:A53"/>
    <mergeCell ref="B51:C51"/>
    <mergeCell ref="D51:D53"/>
    <mergeCell ref="E51:E53"/>
    <mergeCell ref="F51:F53"/>
    <mergeCell ref="G51:G53"/>
    <mergeCell ref="M58:M60"/>
    <mergeCell ref="N58:N60"/>
    <mergeCell ref="B59:C59"/>
    <mergeCell ref="B60:C60"/>
    <mergeCell ref="B61:C61"/>
    <mergeCell ref="B64:C64"/>
    <mergeCell ref="G58:G60"/>
    <mergeCell ref="H58:H60"/>
    <mergeCell ref="I58:I60"/>
    <mergeCell ref="J58:J60"/>
    <mergeCell ref="K58:K60"/>
    <mergeCell ref="L58:L60"/>
  </mergeCells>
  <phoneticPr fontId="3" type="noConversion"/>
  <pageMargins left="0.74803149606299213" right="0.74803149606299213" top="0.98425196850393704" bottom="0.98425196850393704" header="0.51181102362204722" footer="0.51181102362204722"/>
  <pageSetup paperSize="9" scale="41" fitToHeight="3"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tegevuskava ja eelarve</vt:lpstr>
    </vt:vector>
  </TitlesOfParts>
  <Company>Sotsiaalministeerium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katrin.soopalu</dc:creator>
  <cp:lastModifiedBy>Kristel Tamme</cp:lastModifiedBy>
  <cp:lastPrinted>2017-01-31T14:01:14Z</cp:lastPrinted>
  <dcterms:created xsi:type="dcterms:W3CDTF">2008-10-09T12:25:50Z</dcterms:created>
  <dcterms:modified xsi:type="dcterms:W3CDTF">2026-01-28T10:24:23Z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